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C:\Users\kuzma\Desktop\Nové_výzvy\4.2\Aktualizácia_1\"/>
    </mc:Choice>
  </mc:AlternateContent>
  <bookViews>
    <workbookView xWindow="0" yWindow="0" windowWidth="38400" windowHeight="16500" firstSheet="1" activeTab="1"/>
  </bookViews>
  <sheets>
    <sheet name="Hárok1" sheetId="16" state="hidden" r:id="rId1"/>
    <sheet name="rok 20XY-20XZ" sheetId="12" r:id="rId2"/>
    <sheet name="Intenzita pomoci" sheetId="2" r:id="rId3"/>
    <sheet name="Harmonogram" sheetId="13" r:id="rId4"/>
    <sheet name="Prehlad rozpočtových nákladov" sheetId="19" r:id="rId5"/>
  </sheets>
  <definedNames>
    <definedName name="_FilterDatabase" hidden="1">#REF!</definedName>
    <definedName name="MRR">'rok 20XY-20XZ'!$Y$11:$Y$14</definedName>
    <definedName name="oblasť">'rok 20XY-20XZ'!$Y$21:$Y$28</definedName>
    <definedName name="_xlnm.Print_Area" localSheetId="1">'rok 20XY-20XZ'!$A$1:$T$223</definedName>
    <definedName name="OR">'rok 20XY-20XZ'!$Z$11:$Z$12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2" i="12" l="1"/>
  <c r="AD23" i="12"/>
  <c r="AD24" i="12"/>
  <c r="AD26" i="12"/>
  <c r="AD27" i="12"/>
  <c r="AD28" i="12"/>
  <c r="AD29" i="12"/>
  <c r="AD30" i="12"/>
  <c r="AD31" i="12"/>
  <c r="AD32" i="12"/>
  <c r="AD33" i="12"/>
  <c r="AD34" i="12"/>
  <c r="AD35" i="12"/>
  <c r="AD36" i="12"/>
  <c r="AD37" i="12"/>
  <c r="AD38" i="12"/>
  <c r="AD39" i="12"/>
  <c r="AD40" i="12"/>
  <c r="AD41" i="12"/>
  <c r="AD42" i="12"/>
  <c r="AD43" i="12"/>
  <c r="AD44" i="12"/>
  <c r="AD45" i="12"/>
  <c r="AD46" i="12"/>
  <c r="AD47" i="12"/>
  <c r="AD48" i="12"/>
  <c r="AD49" i="12"/>
  <c r="AD50" i="12"/>
  <c r="AD51" i="12"/>
  <c r="AD52" i="12"/>
  <c r="AD53" i="12"/>
  <c r="AD54" i="12"/>
  <c r="AD55" i="12"/>
  <c r="AD56" i="12"/>
  <c r="AD57" i="12"/>
  <c r="AD58" i="12"/>
  <c r="AD59" i="12"/>
  <c r="AD60" i="12"/>
  <c r="AD61" i="12"/>
  <c r="AD62" i="12"/>
  <c r="AD63" i="12"/>
  <c r="AD64" i="12"/>
  <c r="AD65" i="12"/>
  <c r="AD66" i="12"/>
  <c r="AD67" i="12"/>
  <c r="AD68" i="12"/>
  <c r="AD69" i="12"/>
  <c r="AD70" i="12"/>
  <c r="AD71" i="12"/>
  <c r="AD72" i="12"/>
  <c r="AD73" i="12"/>
  <c r="AD74" i="12"/>
  <c r="AD75" i="12"/>
  <c r="AD76" i="12"/>
  <c r="AD77" i="12"/>
  <c r="AD78" i="12"/>
  <c r="AD79" i="12"/>
  <c r="AD80" i="12"/>
  <c r="AD81" i="12"/>
  <c r="AD82" i="12"/>
  <c r="AD83" i="12"/>
  <c r="AD84" i="12"/>
  <c r="AD85" i="12"/>
  <c r="AD86" i="12"/>
  <c r="AD87" i="12"/>
  <c r="AD88" i="12"/>
  <c r="AD89" i="12"/>
  <c r="AD90" i="12"/>
  <c r="AD91" i="12"/>
  <c r="AD92" i="12"/>
  <c r="AD93" i="12"/>
  <c r="AD94" i="12"/>
  <c r="AD95" i="12"/>
  <c r="AD96" i="12"/>
  <c r="AD97" i="12"/>
  <c r="AD98" i="12"/>
  <c r="AD99" i="12"/>
  <c r="AD100" i="12"/>
  <c r="AD101" i="12"/>
  <c r="AD102" i="12"/>
  <c r="AD103" i="12"/>
  <c r="AD104" i="12"/>
  <c r="AD105" i="12"/>
  <c r="AD106" i="12"/>
  <c r="AD107" i="12"/>
  <c r="AD108" i="12"/>
  <c r="AD109" i="12"/>
  <c r="AD110" i="12"/>
  <c r="AD111" i="12"/>
  <c r="AD112" i="12"/>
  <c r="AD113" i="12"/>
  <c r="AD114" i="12"/>
  <c r="AD115" i="12"/>
  <c r="AD116" i="12"/>
  <c r="AD117" i="12"/>
  <c r="AD118" i="12"/>
  <c r="AD119" i="12"/>
  <c r="AD120" i="12"/>
  <c r="AD121" i="12"/>
  <c r="AD122" i="12"/>
  <c r="AD123" i="12"/>
  <c r="AD124" i="12"/>
  <c r="AD125" i="12"/>
  <c r="AD126" i="12"/>
  <c r="AD127" i="12"/>
  <c r="AD128" i="12"/>
  <c r="AD129" i="12"/>
  <c r="AD130" i="12"/>
  <c r="AD131" i="12"/>
  <c r="AD132" i="12"/>
  <c r="AD133" i="12"/>
  <c r="AD134" i="12"/>
  <c r="AD135" i="12"/>
  <c r="AD136" i="12"/>
  <c r="AD137" i="12"/>
  <c r="AD138" i="12"/>
  <c r="AD139" i="12"/>
  <c r="AD140" i="12"/>
  <c r="AD141" i="12"/>
  <c r="AD142" i="12"/>
  <c r="AD143" i="12"/>
  <c r="AD144" i="12"/>
  <c r="AD145" i="12"/>
  <c r="AD146" i="12"/>
  <c r="AD147" i="12"/>
  <c r="AD148" i="12"/>
  <c r="AD149" i="12"/>
  <c r="AD150" i="12"/>
  <c r="AD151" i="12"/>
  <c r="AD152" i="12"/>
  <c r="AD153" i="12"/>
  <c r="AD154" i="12"/>
  <c r="AD155" i="12"/>
  <c r="AD156" i="12"/>
  <c r="AD157" i="12"/>
  <c r="AD158" i="12"/>
  <c r="AD159" i="12"/>
  <c r="AD160" i="12"/>
  <c r="AD161" i="12"/>
  <c r="AD162" i="12"/>
  <c r="AD163" i="12"/>
  <c r="AD164" i="12"/>
  <c r="AD165" i="12"/>
  <c r="AD166" i="12"/>
  <c r="AD167" i="12"/>
  <c r="AD168" i="12"/>
  <c r="AD169" i="12"/>
  <c r="AD170" i="12"/>
  <c r="AD171" i="12"/>
  <c r="AD172" i="12"/>
  <c r="AD173" i="12"/>
  <c r="AD174" i="12"/>
  <c r="AD175" i="12"/>
  <c r="AD176" i="12"/>
  <c r="AD177" i="12"/>
  <c r="AD178" i="12"/>
  <c r="AD179" i="12"/>
  <c r="AD180" i="12"/>
  <c r="AD181" i="12"/>
  <c r="AD182" i="12"/>
  <c r="AD183" i="12"/>
  <c r="AD184" i="12"/>
  <c r="AD185" i="12"/>
  <c r="AD186" i="12"/>
  <c r="AD187" i="12"/>
  <c r="AD188" i="12"/>
  <c r="AD189" i="12"/>
  <c r="AD190" i="12"/>
  <c r="AD191" i="12"/>
  <c r="AD192" i="12"/>
  <c r="AD193" i="12"/>
  <c r="AD194" i="12"/>
  <c r="AD195" i="12"/>
  <c r="AD196" i="12"/>
  <c r="AD197" i="12"/>
  <c r="AD198" i="12"/>
  <c r="AD199" i="12"/>
  <c r="AD200" i="12"/>
  <c r="AD201" i="12"/>
  <c r="AD202" i="12"/>
  <c r="AD203" i="12"/>
  <c r="AD204" i="12"/>
  <c r="AD205" i="12"/>
  <c r="AD206" i="12"/>
  <c r="AD207" i="12"/>
  <c r="AD208" i="12"/>
  <c r="AD209" i="12"/>
  <c r="AD210" i="12"/>
  <c r="AD211" i="12"/>
  <c r="AD212" i="12"/>
  <c r="AD213" i="12"/>
  <c r="AD214" i="12"/>
  <c r="AD215" i="12"/>
  <c r="AD216" i="12"/>
  <c r="AD217" i="12"/>
  <c r="AD218" i="12"/>
  <c r="AD219" i="12"/>
  <c r="AD220" i="12"/>
  <c r="AD221" i="12"/>
  <c r="AD222" i="12"/>
  <c r="AD223" i="12"/>
  <c r="AC21" i="12"/>
  <c r="AE28" i="12" l="1"/>
  <c r="AE36" i="12"/>
  <c r="AE44" i="12"/>
  <c r="AE52" i="12"/>
  <c r="AE60" i="12"/>
  <c r="AE68" i="12"/>
  <c r="AE76" i="12"/>
  <c r="AE84" i="12"/>
  <c r="AE92" i="12"/>
  <c r="AE100" i="12"/>
  <c r="AE108" i="12"/>
  <c r="AE116" i="12"/>
  <c r="AE124" i="12"/>
  <c r="AE132" i="12"/>
  <c r="AE140" i="12"/>
  <c r="AE148" i="12"/>
  <c r="AE156" i="12"/>
  <c r="AE164" i="12"/>
  <c r="AE172" i="12"/>
  <c r="AE180" i="12"/>
  <c r="AE188" i="12"/>
  <c r="AE196" i="12"/>
  <c r="AE204" i="12"/>
  <c r="AE212" i="12"/>
  <c r="AE220" i="12"/>
  <c r="AE26" i="12"/>
  <c r="AE27" i="12"/>
  <c r="AE29" i="12"/>
  <c r="AE30" i="12"/>
  <c r="AE31" i="12"/>
  <c r="AE32" i="12"/>
  <c r="AE33" i="12"/>
  <c r="AE34" i="12"/>
  <c r="AE35" i="12"/>
  <c r="AE37" i="12"/>
  <c r="AE38" i="12"/>
  <c r="AE39" i="12"/>
  <c r="AE40" i="12"/>
  <c r="AE41" i="12"/>
  <c r="AE42" i="12"/>
  <c r="AE43" i="12"/>
  <c r="AE45" i="12"/>
  <c r="AE46" i="12"/>
  <c r="AE47" i="12"/>
  <c r="AE48" i="12"/>
  <c r="AE49" i="12"/>
  <c r="AE50" i="12"/>
  <c r="AE51" i="12"/>
  <c r="AE53" i="12"/>
  <c r="AE54" i="12"/>
  <c r="AE55" i="12"/>
  <c r="AE56" i="12"/>
  <c r="AE57" i="12"/>
  <c r="AE58" i="12"/>
  <c r="AE59" i="12"/>
  <c r="AE61" i="12"/>
  <c r="AE62" i="12"/>
  <c r="AE63" i="12"/>
  <c r="AE64" i="12"/>
  <c r="AE65" i="12"/>
  <c r="AE66" i="12"/>
  <c r="AE67" i="12"/>
  <c r="AE69" i="12"/>
  <c r="AE70" i="12"/>
  <c r="AE71" i="12"/>
  <c r="AE72" i="12"/>
  <c r="AE73" i="12"/>
  <c r="AE74" i="12"/>
  <c r="AE75" i="12"/>
  <c r="AE77" i="12"/>
  <c r="AE78" i="12"/>
  <c r="AE79" i="12"/>
  <c r="AE80" i="12"/>
  <c r="AE81" i="12"/>
  <c r="AE82" i="12"/>
  <c r="AE83" i="12"/>
  <c r="AE85" i="12"/>
  <c r="AE86" i="12"/>
  <c r="AE87" i="12"/>
  <c r="AE88" i="12"/>
  <c r="AE89" i="12"/>
  <c r="AE90" i="12"/>
  <c r="AE91" i="12"/>
  <c r="AE93" i="12"/>
  <c r="AE94" i="12"/>
  <c r="AE95" i="12"/>
  <c r="AE96" i="12"/>
  <c r="AE97" i="12"/>
  <c r="AE98" i="12"/>
  <c r="AE99" i="12"/>
  <c r="AE101" i="12"/>
  <c r="AE102" i="12"/>
  <c r="AE103" i="12"/>
  <c r="AE104" i="12"/>
  <c r="AE105" i="12"/>
  <c r="AE106" i="12"/>
  <c r="AE107" i="12"/>
  <c r="AE109" i="12"/>
  <c r="AE110" i="12"/>
  <c r="AE111" i="12"/>
  <c r="AE112" i="12"/>
  <c r="AE113" i="12"/>
  <c r="AE114" i="12"/>
  <c r="AE115" i="12"/>
  <c r="AE117" i="12"/>
  <c r="AE118" i="12"/>
  <c r="AE119" i="12"/>
  <c r="AE120" i="12"/>
  <c r="AE121" i="12"/>
  <c r="AE122" i="12"/>
  <c r="AE123" i="12"/>
  <c r="AE125" i="12"/>
  <c r="AE126" i="12"/>
  <c r="AE127" i="12"/>
  <c r="AE128" i="12"/>
  <c r="AE129" i="12"/>
  <c r="AE130" i="12"/>
  <c r="AE131" i="12"/>
  <c r="AE133" i="12"/>
  <c r="AE134" i="12"/>
  <c r="AE135" i="12"/>
  <c r="AE136" i="12"/>
  <c r="AE137" i="12"/>
  <c r="AE138" i="12"/>
  <c r="AE139" i="12"/>
  <c r="AE141" i="12"/>
  <c r="AE142" i="12"/>
  <c r="AE143" i="12"/>
  <c r="AE144" i="12"/>
  <c r="AE145" i="12"/>
  <c r="AE146" i="12"/>
  <c r="AE147" i="12"/>
  <c r="AE149" i="12"/>
  <c r="AE150" i="12"/>
  <c r="AE151" i="12"/>
  <c r="AE152" i="12"/>
  <c r="AE153" i="12"/>
  <c r="AE154" i="12"/>
  <c r="AE155" i="12"/>
  <c r="AE157" i="12"/>
  <c r="AE158" i="12"/>
  <c r="AE159" i="12"/>
  <c r="AE160" i="12"/>
  <c r="AE161" i="12"/>
  <c r="AE162" i="12"/>
  <c r="AE163" i="12"/>
  <c r="AE165" i="12"/>
  <c r="AE166" i="12"/>
  <c r="AE167" i="12"/>
  <c r="AE168" i="12"/>
  <c r="AE169" i="12"/>
  <c r="AE170" i="12"/>
  <c r="AE171" i="12"/>
  <c r="AE173" i="12"/>
  <c r="AE174" i="12"/>
  <c r="AE175" i="12"/>
  <c r="AE176" i="12"/>
  <c r="AE177" i="12"/>
  <c r="AE178" i="12"/>
  <c r="AE179" i="12"/>
  <c r="AE181" i="12"/>
  <c r="AE182" i="12"/>
  <c r="AE183" i="12"/>
  <c r="AE184" i="12"/>
  <c r="AE185" i="12"/>
  <c r="AE186" i="12"/>
  <c r="AE187" i="12"/>
  <c r="AE189" i="12"/>
  <c r="AE190" i="12"/>
  <c r="AE191" i="12"/>
  <c r="AE192" i="12"/>
  <c r="AE193" i="12"/>
  <c r="AE194" i="12"/>
  <c r="AE195" i="12"/>
  <c r="AE197" i="12"/>
  <c r="AE198" i="12"/>
  <c r="AE199" i="12"/>
  <c r="AE200" i="12"/>
  <c r="AE201" i="12"/>
  <c r="AE202" i="12"/>
  <c r="AE203" i="12"/>
  <c r="AE205" i="12"/>
  <c r="AE206" i="12"/>
  <c r="AE207" i="12"/>
  <c r="AE208" i="12"/>
  <c r="AE209" i="12"/>
  <c r="AE210" i="12"/>
  <c r="AE211" i="12"/>
  <c r="AE213" i="12"/>
  <c r="AE214" i="12"/>
  <c r="AE215" i="12"/>
  <c r="AE216" i="12"/>
  <c r="AE217" i="12"/>
  <c r="AE218" i="12"/>
  <c r="AE219" i="12"/>
  <c r="AE221" i="12"/>
  <c r="AE222" i="12"/>
  <c r="AE223" i="12"/>
  <c r="AC22" i="12"/>
  <c r="AC23" i="12"/>
  <c r="AC24" i="12"/>
  <c r="AC25" i="12"/>
  <c r="AC26" i="12"/>
  <c r="AC27" i="12"/>
  <c r="AC28" i="12"/>
  <c r="AC29" i="12"/>
  <c r="AC30" i="12"/>
  <c r="AC31" i="12"/>
  <c r="AC32" i="12"/>
  <c r="AC33" i="12"/>
  <c r="AC34" i="12"/>
  <c r="AC35" i="12"/>
  <c r="AC36" i="12"/>
  <c r="AC37" i="12"/>
  <c r="AC38" i="12"/>
  <c r="AC39" i="12"/>
  <c r="AC40" i="12"/>
  <c r="AC41" i="12"/>
  <c r="AC42" i="12"/>
  <c r="AC43" i="12"/>
  <c r="AC44" i="12"/>
  <c r="AC45" i="12"/>
  <c r="AC46" i="12"/>
  <c r="AC47" i="12"/>
  <c r="AC48" i="12"/>
  <c r="AC49" i="12"/>
  <c r="AC50" i="12"/>
  <c r="AC51" i="12"/>
  <c r="AC52" i="12"/>
  <c r="AC53" i="12"/>
  <c r="AC54" i="12"/>
  <c r="AC55" i="12"/>
  <c r="AC56" i="12"/>
  <c r="AC57" i="12"/>
  <c r="AC58" i="12"/>
  <c r="AC59" i="12"/>
  <c r="AC60" i="12"/>
  <c r="AC61" i="12"/>
  <c r="AC62" i="12"/>
  <c r="AC63" i="12"/>
  <c r="AC64" i="12"/>
  <c r="AC65" i="12"/>
  <c r="AC66" i="12"/>
  <c r="AC67" i="12"/>
  <c r="AC68" i="12"/>
  <c r="AC69" i="12"/>
  <c r="AC70" i="12"/>
  <c r="AC71" i="12"/>
  <c r="AC72" i="12"/>
  <c r="AC73" i="12"/>
  <c r="AC74" i="12"/>
  <c r="AC75" i="12"/>
  <c r="AC76" i="12"/>
  <c r="AC77" i="12"/>
  <c r="AC78" i="12"/>
  <c r="AC79" i="12"/>
  <c r="AC80" i="12"/>
  <c r="AC81" i="12"/>
  <c r="AC82" i="12"/>
  <c r="AC83" i="12"/>
  <c r="AC84" i="12"/>
  <c r="AC85" i="12"/>
  <c r="AC86" i="12"/>
  <c r="AC87" i="12"/>
  <c r="AC88" i="12"/>
  <c r="AC89" i="12"/>
  <c r="AC90" i="12"/>
  <c r="AC91" i="12"/>
  <c r="AC92" i="12"/>
  <c r="AC93" i="12"/>
  <c r="AC94" i="12"/>
  <c r="AC95" i="12"/>
  <c r="AC96" i="12"/>
  <c r="AC97" i="12"/>
  <c r="AC98" i="12"/>
  <c r="AC99" i="12"/>
  <c r="AC100" i="12"/>
  <c r="AC101" i="12"/>
  <c r="AC102" i="12"/>
  <c r="AC103" i="12"/>
  <c r="AC104" i="12"/>
  <c r="AC105" i="12"/>
  <c r="AC106" i="12"/>
  <c r="AC107" i="12"/>
  <c r="AC108" i="12"/>
  <c r="AC109" i="12"/>
  <c r="AC110" i="12"/>
  <c r="AC111" i="12"/>
  <c r="AC112" i="12"/>
  <c r="AC113" i="12"/>
  <c r="AC114" i="12"/>
  <c r="AC115" i="12"/>
  <c r="AC116" i="12"/>
  <c r="AC117" i="12"/>
  <c r="AC118" i="12"/>
  <c r="AC119" i="12"/>
  <c r="AC120" i="12"/>
  <c r="AC121" i="12"/>
  <c r="AC122" i="12"/>
  <c r="AC123" i="12"/>
  <c r="AC124" i="12"/>
  <c r="AC125" i="12"/>
  <c r="AC126" i="12"/>
  <c r="AC127" i="12"/>
  <c r="AC128" i="12"/>
  <c r="AC129" i="12"/>
  <c r="AC130" i="12"/>
  <c r="AC131" i="12"/>
  <c r="AC132" i="12"/>
  <c r="AC133" i="12"/>
  <c r="AC134" i="12"/>
  <c r="AC135" i="12"/>
  <c r="AC136" i="12"/>
  <c r="AC137" i="12"/>
  <c r="AC138" i="12"/>
  <c r="AC139" i="12"/>
  <c r="AC140" i="12"/>
  <c r="AC141" i="12"/>
  <c r="AC142" i="12"/>
  <c r="AC143" i="12"/>
  <c r="AC144" i="12"/>
  <c r="AC145" i="12"/>
  <c r="AC146" i="12"/>
  <c r="AC147" i="12"/>
  <c r="AC148" i="12"/>
  <c r="AC149" i="12"/>
  <c r="AC150" i="12"/>
  <c r="AC151" i="12"/>
  <c r="AC152" i="12"/>
  <c r="AC153" i="12"/>
  <c r="AC154" i="12"/>
  <c r="AC155" i="12"/>
  <c r="AC156" i="12"/>
  <c r="AC157" i="12"/>
  <c r="AC158" i="12"/>
  <c r="AC159" i="12"/>
  <c r="AC160" i="12"/>
  <c r="AC161" i="12"/>
  <c r="AC162" i="12"/>
  <c r="AC163" i="12"/>
  <c r="AC164" i="12"/>
  <c r="AC165" i="12"/>
  <c r="AC166" i="12"/>
  <c r="AC167" i="12"/>
  <c r="AC168" i="12"/>
  <c r="AC169" i="12"/>
  <c r="AC170" i="12"/>
  <c r="AC171" i="12"/>
  <c r="AC172" i="12"/>
  <c r="AC173" i="12"/>
  <c r="AC174" i="12"/>
  <c r="AC175" i="12"/>
  <c r="AC176" i="12"/>
  <c r="AC177" i="12"/>
  <c r="AC178" i="12"/>
  <c r="AC179" i="12"/>
  <c r="AC180" i="12"/>
  <c r="AC181" i="12"/>
  <c r="AC182" i="12"/>
  <c r="AC183" i="12"/>
  <c r="AC184" i="12"/>
  <c r="AC185" i="12"/>
  <c r="AC186" i="12"/>
  <c r="AC187" i="12"/>
  <c r="AC188" i="12"/>
  <c r="AC189" i="12"/>
  <c r="AC190" i="12"/>
  <c r="AC191" i="12"/>
  <c r="AC192" i="12"/>
  <c r="AC193" i="12"/>
  <c r="AC194" i="12"/>
  <c r="AC195" i="12"/>
  <c r="AC196" i="12"/>
  <c r="AC197" i="12"/>
  <c r="AC198" i="12"/>
  <c r="AC199" i="12"/>
  <c r="AC200" i="12"/>
  <c r="AC201" i="12"/>
  <c r="AC202" i="12"/>
  <c r="AC203" i="12"/>
  <c r="AC204" i="12"/>
  <c r="AC205" i="12"/>
  <c r="AC206" i="12"/>
  <c r="AC207" i="12"/>
  <c r="AC208" i="12"/>
  <c r="AC209" i="12"/>
  <c r="AC210" i="12"/>
  <c r="AC211" i="12"/>
  <c r="AC212" i="12"/>
  <c r="AC213" i="12"/>
  <c r="AC214" i="12"/>
  <c r="AC215" i="12"/>
  <c r="AC216" i="12"/>
  <c r="AC217" i="12"/>
  <c r="AC218" i="12"/>
  <c r="AC219" i="12"/>
  <c r="AC220" i="12"/>
  <c r="AC221" i="12"/>
  <c r="AC222" i="12"/>
  <c r="AC223" i="12"/>
  <c r="U21" i="12" l="1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7" i="12"/>
  <c r="U48" i="12"/>
  <c r="U49" i="12"/>
  <c r="U50" i="12"/>
  <c r="U51" i="12"/>
  <c r="U52" i="12"/>
  <c r="U53" i="12"/>
  <c r="U54" i="12"/>
  <c r="U55" i="12"/>
  <c r="U56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U83" i="12"/>
  <c r="U84" i="12"/>
  <c r="U85" i="12"/>
  <c r="U86" i="12"/>
  <c r="U87" i="12"/>
  <c r="U88" i="12"/>
  <c r="U89" i="12"/>
  <c r="U90" i="12"/>
  <c r="U91" i="12"/>
  <c r="U92" i="12"/>
  <c r="U93" i="12"/>
  <c r="U94" i="12"/>
  <c r="U95" i="12"/>
  <c r="U96" i="12"/>
  <c r="U97" i="12"/>
  <c r="U98" i="12"/>
  <c r="U99" i="12"/>
  <c r="U100" i="12"/>
  <c r="U101" i="12"/>
  <c r="U102" i="12"/>
  <c r="U103" i="12"/>
  <c r="U104" i="12"/>
  <c r="U105" i="12"/>
  <c r="U106" i="12"/>
  <c r="U107" i="12"/>
  <c r="U108" i="12"/>
  <c r="U109" i="12"/>
  <c r="U110" i="12"/>
  <c r="U111" i="12"/>
  <c r="U112" i="12"/>
  <c r="U113" i="12"/>
  <c r="U114" i="12"/>
  <c r="U115" i="12"/>
  <c r="U116" i="12"/>
  <c r="U117" i="12"/>
  <c r="U118" i="12"/>
  <c r="U119" i="12"/>
  <c r="U120" i="12"/>
  <c r="U121" i="12"/>
  <c r="U122" i="12"/>
  <c r="U123" i="12"/>
  <c r="U124" i="12"/>
  <c r="U125" i="12"/>
  <c r="U126" i="12"/>
  <c r="U127" i="12"/>
  <c r="U128" i="12"/>
  <c r="U129" i="12"/>
  <c r="U130" i="12"/>
  <c r="U131" i="12"/>
  <c r="U132" i="12"/>
  <c r="U133" i="12"/>
  <c r="U134" i="12"/>
  <c r="U135" i="12"/>
  <c r="U136" i="12"/>
  <c r="U137" i="12"/>
  <c r="U138" i="12"/>
  <c r="U139" i="12"/>
  <c r="U140" i="12"/>
  <c r="U141" i="12"/>
  <c r="U142" i="12"/>
  <c r="U143" i="12"/>
  <c r="U144" i="12"/>
  <c r="U145" i="12"/>
  <c r="U146" i="12"/>
  <c r="U147" i="12"/>
  <c r="U148" i="12"/>
  <c r="U149" i="12"/>
  <c r="U150" i="12"/>
  <c r="U151" i="12"/>
  <c r="U152" i="12"/>
  <c r="U153" i="12"/>
  <c r="U154" i="12"/>
  <c r="U155" i="12"/>
  <c r="U156" i="12"/>
  <c r="U157" i="12"/>
  <c r="U158" i="12"/>
  <c r="U159" i="12"/>
  <c r="U160" i="12"/>
  <c r="U161" i="12"/>
  <c r="U162" i="12"/>
  <c r="U163" i="12"/>
  <c r="U164" i="12"/>
  <c r="U165" i="12"/>
  <c r="U166" i="12"/>
  <c r="U167" i="12"/>
  <c r="U168" i="12"/>
  <c r="U169" i="12"/>
  <c r="U170" i="12"/>
  <c r="U171" i="12"/>
  <c r="U172" i="12"/>
  <c r="U173" i="12"/>
  <c r="U174" i="12"/>
  <c r="U175" i="12"/>
  <c r="U176" i="12"/>
  <c r="U177" i="12"/>
  <c r="U178" i="12"/>
  <c r="U179" i="12"/>
  <c r="U180" i="12"/>
  <c r="U181" i="12"/>
  <c r="U182" i="12"/>
  <c r="U183" i="12"/>
  <c r="U184" i="12"/>
  <c r="U185" i="12"/>
  <c r="U186" i="12"/>
  <c r="U187" i="12"/>
  <c r="U188" i="12"/>
  <c r="U189" i="12"/>
  <c r="U190" i="12"/>
  <c r="U191" i="12"/>
  <c r="U192" i="12"/>
  <c r="U193" i="12"/>
  <c r="U194" i="12"/>
  <c r="U195" i="12"/>
  <c r="U196" i="12"/>
  <c r="U197" i="12"/>
  <c r="U198" i="12"/>
  <c r="U199" i="12"/>
  <c r="U200" i="12"/>
  <c r="U201" i="12"/>
  <c r="U202" i="12"/>
  <c r="U203" i="12"/>
  <c r="U204" i="12"/>
  <c r="U205" i="12"/>
  <c r="U206" i="12"/>
  <c r="U207" i="12"/>
  <c r="U208" i="12"/>
  <c r="U209" i="12"/>
  <c r="U210" i="12"/>
  <c r="U211" i="12"/>
  <c r="U212" i="12"/>
  <c r="U213" i="12"/>
  <c r="U214" i="12"/>
  <c r="U215" i="12"/>
  <c r="U216" i="12"/>
  <c r="U217" i="12"/>
  <c r="U218" i="12"/>
  <c r="U219" i="12"/>
  <c r="U220" i="12"/>
  <c r="U221" i="12"/>
  <c r="U222" i="12"/>
  <c r="U223" i="12"/>
  <c r="AB25" i="12" l="1"/>
  <c r="AB27" i="12"/>
  <c r="AB28" i="12"/>
  <c r="L12" i="12" l="1"/>
  <c r="M12" i="12" l="1"/>
  <c r="A14" i="2"/>
  <c r="C17" i="2" s="1"/>
  <c r="Q17" i="2" s="1"/>
  <c r="Q180" i="12"/>
  <c r="X180" i="12" s="1"/>
  <c r="P180" i="12"/>
  <c r="T180" i="12" s="1"/>
  <c r="J180" i="12"/>
  <c r="V180" i="12" s="1"/>
  <c r="W180" i="12" s="1"/>
  <c r="Q179" i="12"/>
  <c r="X179" i="12" s="1"/>
  <c r="P179" i="12"/>
  <c r="T179" i="12" s="1"/>
  <c r="J179" i="12"/>
  <c r="V179" i="12" s="1"/>
  <c r="W179" i="12" s="1"/>
  <c r="Q178" i="12"/>
  <c r="X178" i="12" s="1"/>
  <c r="P178" i="12"/>
  <c r="T178" i="12" s="1"/>
  <c r="J178" i="12"/>
  <c r="V178" i="12" s="1"/>
  <c r="W178" i="12" s="1"/>
  <c r="Q177" i="12"/>
  <c r="X177" i="12" s="1"/>
  <c r="P177" i="12"/>
  <c r="T177" i="12" s="1"/>
  <c r="J177" i="12"/>
  <c r="V177" i="12" s="1"/>
  <c r="W177" i="12" s="1"/>
  <c r="Q176" i="12"/>
  <c r="X176" i="12" s="1"/>
  <c r="P176" i="12"/>
  <c r="T176" i="12" s="1"/>
  <c r="J176" i="12"/>
  <c r="V176" i="12" s="1"/>
  <c r="W176" i="12" s="1"/>
  <c r="T175" i="12"/>
  <c r="Q175" i="12"/>
  <c r="X175" i="12" s="1"/>
  <c r="P175" i="12"/>
  <c r="J175" i="12"/>
  <c r="V175" i="12" s="1"/>
  <c r="W175" i="12" s="1"/>
  <c r="Q174" i="12"/>
  <c r="X174" i="12" s="1"/>
  <c r="P174" i="12"/>
  <c r="T174" i="12" s="1"/>
  <c r="J174" i="12"/>
  <c r="V174" i="12" s="1"/>
  <c r="W174" i="12" s="1"/>
  <c r="Q173" i="12"/>
  <c r="X173" i="12" s="1"/>
  <c r="P173" i="12"/>
  <c r="T173" i="12" s="1"/>
  <c r="J173" i="12"/>
  <c r="V173" i="12" s="1"/>
  <c r="W173" i="12" s="1"/>
  <c r="Q172" i="12"/>
  <c r="X172" i="12" s="1"/>
  <c r="P172" i="12"/>
  <c r="T172" i="12" s="1"/>
  <c r="J172" i="12"/>
  <c r="V172" i="12" s="1"/>
  <c r="W172" i="12" s="1"/>
  <c r="Q171" i="12"/>
  <c r="X171" i="12" s="1"/>
  <c r="P171" i="12"/>
  <c r="T171" i="12" s="1"/>
  <c r="J171" i="12"/>
  <c r="V171" i="12" s="1"/>
  <c r="W171" i="12" s="1"/>
  <c r="Q170" i="12"/>
  <c r="X170" i="12" s="1"/>
  <c r="P170" i="12"/>
  <c r="T170" i="12" s="1"/>
  <c r="J170" i="12"/>
  <c r="V170" i="12" s="1"/>
  <c r="W170" i="12" s="1"/>
  <c r="Q169" i="12"/>
  <c r="X169" i="12" s="1"/>
  <c r="P169" i="12"/>
  <c r="T169" i="12" s="1"/>
  <c r="J169" i="12"/>
  <c r="V169" i="12" s="1"/>
  <c r="W169" i="12" s="1"/>
  <c r="Q168" i="12"/>
  <c r="X168" i="12" s="1"/>
  <c r="P168" i="12"/>
  <c r="T168" i="12" s="1"/>
  <c r="J168" i="12"/>
  <c r="V168" i="12" s="1"/>
  <c r="W168" i="12" s="1"/>
  <c r="Q167" i="12"/>
  <c r="X167" i="12" s="1"/>
  <c r="P167" i="12"/>
  <c r="T167" i="12" s="1"/>
  <c r="J167" i="12"/>
  <c r="V167" i="12" s="1"/>
  <c r="W167" i="12" s="1"/>
  <c r="Q194" i="12"/>
  <c r="X194" i="12" s="1"/>
  <c r="P194" i="12"/>
  <c r="T194" i="12" s="1"/>
  <c r="J194" i="12"/>
  <c r="V194" i="12" s="1"/>
  <c r="W194" i="12" s="1"/>
  <c r="Q193" i="12"/>
  <c r="X193" i="12" s="1"/>
  <c r="P193" i="12"/>
  <c r="T193" i="12" s="1"/>
  <c r="J193" i="12"/>
  <c r="V193" i="12" s="1"/>
  <c r="W193" i="12" s="1"/>
  <c r="Q192" i="12"/>
  <c r="X192" i="12" s="1"/>
  <c r="P192" i="12"/>
  <c r="T192" i="12" s="1"/>
  <c r="J192" i="12"/>
  <c r="V192" i="12" s="1"/>
  <c r="W192" i="12" s="1"/>
  <c r="Q191" i="12"/>
  <c r="X191" i="12" s="1"/>
  <c r="P191" i="12"/>
  <c r="T191" i="12" s="1"/>
  <c r="J191" i="12"/>
  <c r="V191" i="12" s="1"/>
  <c r="W191" i="12" s="1"/>
  <c r="Q190" i="12"/>
  <c r="X190" i="12" s="1"/>
  <c r="P190" i="12"/>
  <c r="T190" i="12" s="1"/>
  <c r="J190" i="12"/>
  <c r="V190" i="12" s="1"/>
  <c r="W190" i="12" s="1"/>
  <c r="Q189" i="12"/>
  <c r="X189" i="12" s="1"/>
  <c r="P189" i="12"/>
  <c r="T189" i="12" s="1"/>
  <c r="J189" i="12"/>
  <c r="V189" i="12" s="1"/>
  <c r="W189" i="12" s="1"/>
  <c r="Q188" i="12"/>
  <c r="X188" i="12" s="1"/>
  <c r="P188" i="12"/>
  <c r="T188" i="12" s="1"/>
  <c r="J188" i="12"/>
  <c r="V188" i="12" s="1"/>
  <c r="W188" i="12" s="1"/>
  <c r="Q187" i="12"/>
  <c r="X187" i="12" s="1"/>
  <c r="P187" i="12"/>
  <c r="T187" i="12" s="1"/>
  <c r="J187" i="12"/>
  <c r="V187" i="12" s="1"/>
  <c r="W187" i="12" s="1"/>
  <c r="Q186" i="12"/>
  <c r="X186" i="12" s="1"/>
  <c r="P186" i="12"/>
  <c r="T186" i="12" s="1"/>
  <c r="J186" i="12"/>
  <c r="V186" i="12" s="1"/>
  <c r="W186" i="12" s="1"/>
  <c r="Q185" i="12"/>
  <c r="X185" i="12" s="1"/>
  <c r="P185" i="12"/>
  <c r="T185" i="12" s="1"/>
  <c r="J185" i="12"/>
  <c r="V185" i="12" s="1"/>
  <c r="W185" i="12" s="1"/>
  <c r="Q184" i="12"/>
  <c r="X184" i="12" s="1"/>
  <c r="P184" i="12"/>
  <c r="T184" i="12" s="1"/>
  <c r="J184" i="12"/>
  <c r="V184" i="12" s="1"/>
  <c r="W184" i="12" s="1"/>
  <c r="Q183" i="12"/>
  <c r="X183" i="12" s="1"/>
  <c r="P183" i="12"/>
  <c r="T183" i="12" s="1"/>
  <c r="J183" i="12"/>
  <c r="V183" i="12" s="1"/>
  <c r="W183" i="12" s="1"/>
  <c r="Q182" i="12"/>
  <c r="X182" i="12" s="1"/>
  <c r="P182" i="12"/>
  <c r="T182" i="12" s="1"/>
  <c r="J182" i="12"/>
  <c r="V182" i="12" s="1"/>
  <c r="W182" i="12" s="1"/>
  <c r="Q181" i="12"/>
  <c r="X181" i="12" s="1"/>
  <c r="P181" i="12"/>
  <c r="T181" i="12" s="1"/>
  <c r="J181" i="12"/>
  <c r="V181" i="12" s="1"/>
  <c r="W181" i="12" s="1"/>
  <c r="Q208" i="12"/>
  <c r="X208" i="12" s="1"/>
  <c r="P208" i="12"/>
  <c r="T208" i="12" s="1"/>
  <c r="J208" i="12"/>
  <c r="V208" i="12" s="1"/>
  <c r="W208" i="12" s="1"/>
  <c r="Q207" i="12"/>
  <c r="X207" i="12" s="1"/>
  <c r="P207" i="12"/>
  <c r="T207" i="12" s="1"/>
  <c r="J207" i="12"/>
  <c r="V207" i="12" s="1"/>
  <c r="W207" i="12" s="1"/>
  <c r="Q206" i="12"/>
  <c r="X206" i="12" s="1"/>
  <c r="P206" i="12"/>
  <c r="T206" i="12" s="1"/>
  <c r="J206" i="12"/>
  <c r="V206" i="12" s="1"/>
  <c r="W206" i="12" s="1"/>
  <c r="Q205" i="12"/>
  <c r="X205" i="12" s="1"/>
  <c r="P205" i="12"/>
  <c r="T205" i="12" s="1"/>
  <c r="J205" i="12"/>
  <c r="V205" i="12" s="1"/>
  <c r="W205" i="12" s="1"/>
  <c r="Q204" i="12"/>
  <c r="X204" i="12" s="1"/>
  <c r="P204" i="12"/>
  <c r="T204" i="12" s="1"/>
  <c r="J204" i="12"/>
  <c r="V204" i="12" s="1"/>
  <c r="W204" i="12" s="1"/>
  <c r="Q203" i="12"/>
  <c r="X203" i="12" s="1"/>
  <c r="P203" i="12"/>
  <c r="T203" i="12" s="1"/>
  <c r="J203" i="12"/>
  <c r="V203" i="12" s="1"/>
  <c r="W203" i="12" s="1"/>
  <c r="Q202" i="12"/>
  <c r="X202" i="12" s="1"/>
  <c r="P202" i="12"/>
  <c r="T202" i="12" s="1"/>
  <c r="J202" i="12"/>
  <c r="V202" i="12" s="1"/>
  <c r="W202" i="12" s="1"/>
  <c r="Q201" i="12"/>
  <c r="X201" i="12" s="1"/>
  <c r="P201" i="12"/>
  <c r="T201" i="12" s="1"/>
  <c r="J201" i="12"/>
  <c r="V201" i="12" s="1"/>
  <c r="W201" i="12" s="1"/>
  <c r="Q200" i="12"/>
  <c r="X200" i="12" s="1"/>
  <c r="P200" i="12"/>
  <c r="T200" i="12" s="1"/>
  <c r="J200" i="12"/>
  <c r="V200" i="12" s="1"/>
  <c r="W200" i="12" s="1"/>
  <c r="Q199" i="12"/>
  <c r="X199" i="12" s="1"/>
  <c r="P199" i="12"/>
  <c r="T199" i="12" s="1"/>
  <c r="J199" i="12"/>
  <c r="V199" i="12" s="1"/>
  <c r="W199" i="12" s="1"/>
  <c r="Q198" i="12"/>
  <c r="X198" i="12" s="1"/>
  <c r="P198" i="12"/>
  <c r="T198" i="12" s="1"/>
  <c r="J198" i="12"/>
  <c r="V198" i="12" s="1"/>
  <c r="W198" i="12" s="1"/>
  <c r="Q197" i="12"/>
  <c r="X197" i="12" s="1"/>
  <c r="P197" i="12"/>
  <c r="T197" i="12" s="1"/>
  <c r="J197" i="12"/>
  <c r="V197" i="12" s="1"/>
  <c r="W197" i="12" s="1"/>
  <c r="Q196" i="12"/>
  <c r="X196" i="12" s="1"/>
  <c r="P196" i="12"/>
  <c r="T196" i="12" s="1"/>
  <c r="J196" i="12"/>
  <c r="V196" i="12" s="1"/>
  <c r="W196" i="12" s="1"/>
  <c r="Q195" i="12"/>
  <c r="X195" i="12" s="1"/>
  <c r="P195" i="12"/>
  <c r="T195" i="12" s="1"/>
  <c r="J195" i="12"/>
  <c r="V195" i="12" s="1"/>
  <c r="W195" i="12" s="1"/>
  <c r="Q130" i="12"/>
  <c r="X130" i="12" s="1"/>
  <c r="P130" i="12"/>
  <c r="T130" i="12" s="1"/>
  <c r="J130" i="12"/>
  <c r="V130" i="12" s="1"/>
  <c r="W130" i="12" s="1"/>
  <c r="Q129" i="12"/>
  <c r="X129" i="12" s="1"/>
  <c r="P129" i="12"/>
  <c r="T129" i="12" s="1"/>
  <c r="J129" i="12"/>
  <c r="V129" i="12" s="1"/>
  <c r="W129" i="12" s="1"/>
  <c r="Q128" i="12"/>
  <c r="X128" i="12" s="1"/>
  <c r="P128" i="12"/>
  <c r="T128" i="12" s="1"/>
  <c r="J128" i="12"/>
  <c r="V128" i="12" s="1"/>
  <c r="W128" i="12" s="1"/>
  <c r="Q127" i="12"/>
  <c r="X127" i="12" s="1"/>
  <c r="P127" i="12"/>
  <c r="T127" i="12" s="1"/>
  <c r="J127" i="12"/>
  <c r="V127" i="12" s="1"/>
  <c r="W127" i="12" s="1"/>
  <c r="Q126" i="12"/>
  <c r="X126" i="12" s="1"/>
  <c r="P126" i="12"/>
  <c r="T126" i="12" s="1"/>
  <c r="J126" i="12"/>
  <c r="V126" i="12" s="1"/>
  <c r="W126" i="12" s="1"/>
  <c r="Q125" i="12"/>
  <c r="X125" i="12" s="1"/>
  <c r="P125" i="12"/>
  <c r="T125" i="12" s="1"/>
  <c r="J125" i="12"/>
  <c r="V125" i="12" s="1"/>
  <c r="W125" i="12" s="1"/>
  <c r="Q124" i="12"/>
  <c r="X124" i="12" s="1"/>
  <c r="P124" i="12"/>
  <c r="T124" i="12" s="1"/>
  <c r="J124" i="12"/>
  <c r="V124" i="12" s="1"/>
  <c r="W124" i="12" s="1"/>
  <c r="Q123" i="12"/>
  <c r="X123" i="12" s="1"/>
  <c r="P123" i="12"/>
  <c r="T123" i="12" s="1"/>
  <c r="J123" i="12"/>
  <c r="V123" i="12" s="1"/>
  <c r="W123" i="12" s="1"/>
  <c r="Q122" i="12"/>
  <c r="X122" i="12" s="1"/>
  <c r="P122" i="12"/>
  <c r="T122" i="12" s="1"/>
  <c r="J122" i="12"/>
  <c r="V122" i="12" s="1"/>
  <c r="W122" i="12" s="1"/>
  <c r="Q121" i="12"/>
  <c r="X121" i="12" s="1"/>
  <c r="P121" i="12"/>
  <c r="T121" i="12" s="1"/>
  <c r="J121" i="12"/>
  <c r="V121" i="12" s="1"/>
  <c r="W121" i="12" s="1"/>
  <c r="Q140" i="12"/>
  <c r="X140" i="12" s="1"/>
  <c r="P140" i="12"/>
  <c r="T140" i="12" s="1"/>
  <c r="J140" i="12"/>
  <c r="V140" i="12" s="1"/>
  <c r="W140" i="12" s="1"/>
  <c r="Q139" i="12"/>
  <c r="X139" i="12" s="1"/>
  <c r="P139" i="12"/>
  <c r="T139" i="12" s="1"/>
  <c r="J139" i="12"/>
  <c r="V139" i="12" s="1"/>
  <c r="W139" i="12" s="1"/>
  <c r="Q138" i="12"/>
  <c r="X138" i="12" s="1"/>
  <c r="P138" i="12"/>
  <c r="T138" i="12" s="1"/>
  <c r="J138" i="12"/>
  <c r="V138" i="12" s="1"/>
  <c r="W138" i="12" s="1"/>
  <c r="Q137" i="12"/>
  <c r="X137" i="12" s="1"/>
  <c r="P137" i="12"/>
  <c r="T137" i="12" s="1"/>
  <c r="J137" i="12"/>
  <c r="V137" i="12" s="1"/>
  <c r="W137" i="12" s="1"/>
  <c r="Q136" i="12"/>
  <c r="X136" i="12" s="1"/>
  <c r="P136" i="12"/>
  <c r="T136" i="12" s="1"/>
  <c r="J136" i="12"/>
  <c r="V136" i="12" s="1"/>
  <c r="W136" i="12" s="1"/>
  <c r="Q135" i="12"/>
  <c r="X135" i="12" s="1"/>
  <c r="P135" i="12"/>
  <c r="T135" i="12" s="1"/>
  <c r="J135" i="12"/>
  <c r="V135" i="12" s="1"/>
  <c r="W135" i="12" s="1"/>
  <c r="Q134" i="12"/>
  <c r="X134" i="12" s="1"/>
  <c r="P134" i="12"/>
  <c r="T134" i="12" s="1"/>
  <c r="J134" i="12"/>
  <c r="V134" i="12" s="1"/>
  <c r="W134" i="12" s="1"/>
  <c r="Q133" i="12"/>
  <c r="X133" i="12" s="1"/>
  <c r="P133" i="12"/>
  <c r="T133" i="12" s="1"/>
  <c r="J133" i="12"/>
  <c r="V133" i="12" s="1"/>
  <c r="W133" i="12" s="1"/>
  <c r="Q132" i="12"/>
  <c r="X132" i="12" s="1"/>
  <c r="P132" i="12"/>
  <c r="T132" i="12" s="1"/>
  <c r="J132" i="12"/>
  <c r="V132" i="12" s="1"/>
  <c r="W132" i="12" s="1"/>
  <c r="Q131" i="12"/>
  <c r="X131" i="12" s="1"/>
  <c r="P131" i="12"/>
  <c r="T131" i="12" s="1"/>
  <c r="J131" i="12"/>
  <c r="V131" i="12" s="1"/>
  <c r="W131" i="12" s="1"/>
  <c r="Q150" i="12"/>
  <c r="X150" i="12" s="1"/>
  <c r="P150" i="12"/>
  <c r="T150" i="12" s="1"/>
  <c r="J150" i="12"/>
  <c r="V150" i="12" s="1"/>
  <c r="W150" i="12" s="1"/>
  <c r="Q149" i="12"/>
  <c r="X149" i="12" s="1"/>
  <c r="P149" i="12"/>
  <c r="T149" i="12" s="1"/>
  <c r="J149" i="12"/>
  <c r="V149" i="12" s="1"/>
  <c r="W149" i="12" s="1"/>
  <c r="Q148" i="12"/>
  <c r="X148" i="12" s="1"/>
  <c r="P148" i="12"/>
  <c r="T148" i="12" s="1"/>
  <c r="J148" i="12"/>
  <c r="V148" i="12" s="1"/>
  <c r="W148" i="12" s="1"/>
  <c r="Q147" i="12"/>
  <c r="X147" i="12" s="1"/>
  <c r="P147" i="12"/>
  <c r="T147" i="12" s="1"/>
  <c r="J147" i="12"/>
  <c r="V147" i="12" s="1"/>
  <c r="W147" i="12" s="1"/>
  <c r="Q146" i="12"/>
  <c r="X146" i="12" s="1"/>
  <c r="P146" i="12"/>
  <c r="T146" i="12" s="1"/>
  <c r="J146" i="12"/>
  <c r="V146" i="12" s="1"/>
  <c r="W146" i="12" s="1"/>
  <c r="Q145" i="12"/>
  <c r="X145" i="12" s="1"/>
  <c r="P145" i="12"/>
  <c r="T145" i="12" s="1"/>
  <c r="J145" i="12"/>
  <c r="V145" i="12" s="1"/>
  <c r="W145" i="12" s="1"/>
  <c r="Q144" i="12"/>
  <c r="X144" i="12" s="1"/>
  <c r="P144" i="12"/>
  <c r="T144" i="12" s="1"/>
  <c r="J144" i="12"/>
  <c r="V144" i="12" s="1"/>
  <c r="W144" i="12" s="1"/>
  <c r="Q143" i="12"/>
  <c r="X143" i="12" s="1"/>
  <c r="P143" i="12"/>
  <c r="T143" i="12" s="1"/>
  <c r="J143" i="12"/>
  <c r="V143" i="12" s="1"/>
  <c r="W143" i="12" s="1"/>
  <c r="Q142" i="12"/>
  <c r="X142" i="12" s="1"/>
  <c r="P142" i="12"/>
  <c r="T142" i="12" s="1"/>
  <c r="J142" i="12"/>
  <c r="V142" i="12" s="1"/>
  <c r="W142" i="12" s="1"/>
  <c r="Q141" i="12"/>
  <c r="X141" i="12" s="1"/>
  <c r="P141" i="12"/>
  <c r="T141" i="12" s="1"/>
  <c r="J141" i="12"/>
  <c r="V141" i="12" s="1"/>
  <c r="W141" i="12" s="1"/>
  <c r="Q160" i="12"/>
  <c r="X160" i="12" s="1"/>
  <c r="P160" i="12"/>
  <c r="T160" i="12" s="1"/>
  <c r="J160" i="12"/>
  <c r="V160" i="12" s="1"/>
  <c r="W160" i="12" s="1"/>
  <c r="Q159" i="12"/>
  <c r="X159" i="12" s="1"/>
  <c r="P159" i="12"/>
  <c r="T159" i="12" s="1"/>
  <c r="J159" i="12"/>
  <c r="V159" i="12" s="1"/>
  <c r="W159" i="12" s="1"/>
  <c r="Q158" i="12"/>
  <c r="X158" i="12" s="1"/>
  <c r="P158" i="12"/>
  <c r="T158" i="12" s="1"/>
  <c r="J158" i="12"/>
  <c r="V158" i="12" s="1"/>
  <c r="W158" i="12" s="1"/>
  <c r="Q157" i="12"/>
  <c r="X157" i="12" s="1"/>
  <c r="P157" i="12"/>
  <c r="T157" i="12" s="1"/>
  <c r="J157" i="12"/>
  <c r="V157" i="12" s="1"/>
  <c r="W157" i="12" s="1"/>
  <c r="Q156" i="12"/>
  <c r="X156" i="12" s="1"/>
  <c r="P156" i="12"/>
  <c r="T156" i="12" s="1"/>
  <c r="J156" i="12"/>
  <c r="V156" i="12" s="1"/>
  <c r="W156" i="12" s="1"/>
  <c r="Q155" i="12"/>
  <c r="X155" i="12" s="1"/>
  <c r="P155" i="12"/>
  <c r="T155" i="12" s="1"/>
  <c r="J155" i="12"/>
  <c r="V155" i="12" s="1"/>
  <c r="W155" i="12" s="1"/>
  <c r="Q154" i="12"/>
  <c r="X154" i="12" s="1"/>
  <c r="P154" i="12"/>
  <c r="T154" i="12" s="1"/>
  <c r="J154" i="12"/>
  <c r="V154" i="12" s="1"/>
  <c r="W154" i="12" s="1"/>
  <c r="Q153" i="12"/>
  <c r="X153" i="12" s="1"/>
  <c r="P153" i="12"/>
  <c r="T153" i="12" s="1"/>
  <c r="J153" i="12"/>
  <c r="V153" i="12" s="1"/>
  <c r="W153" i="12" s="1"/>
  <c r="Q152" i="12"/>
  <c r="X152" i="12" s="1"/>
  <c r="P152" i="12"/>
  <c r="T152" i="12" s="1"/>
  <c r="J152" i="12"/>
  <c r="V152" i="12" s="1"/>
  <c r="W152" i="12" s="1"/>
  <c r="Q151" i="12"/>
  <c r="X151" i="12" s="1"/>
  <c r="P151" i="12"/>
  <c r="T151" i="12" s="1"/>
  <c r="J151" i="12"/>
  <c r="V151" i="12" s="1"/>
  <c r="W151" i="12" s="1"/>
  <c r="Q212" i="12"/>
  <c r="X212" i="12" s="1"/>
  <c r="P212" i="12"/>
  <c r="T212" i="12" s="1"/>
  <c r="J212" i="12"/>
  <c r="V212" i="12" s="1"/>
  <c r="W212" i="12" s="1"/>
  <c r="Q211" i="12"/>
  <c r="X211" i="12" s="1"/>
  <c r="P211" i="12"/>
  <c r="T211" i="12" s="1"/>
  <c r="J211" i="12"/>
  <c r="V211" i="12" s="1"/>
  <c r="W211" i="12" s="1"/>
  <c r="Q210" i="12"/>
  <c r="X210" i="12" s="1"/>
  <c r="P210" i="12"/>
  <c r="T210" i="12" s="1"/>
  <c r="J210" i="12"/>
  <c r="V210" i="12" s="1"/>
  <c r="W210" i="12" s="1"/>
  <c r="Q209" i="12"/>
  <c r="X209" i="12" s="1"/>
  <c r="P209" i="12"/>
  <c r="T209" i="12" s="1"/>
  <c r="J209" i="12"/>
  <c r="V209" i="12" s="1"/>
  <c r="W209" i="12" s="1"/>
  <c r="Q166" i="12"/>
  <c r="X166" i="12" s="1"/>
  <c r="P166" i="12"/>
  <c r="T166" i="12" s="1"/>
  <c r="J166" i="12"/>
  <c r="V166" i="12" s="1"/>
  <c r="W166" i="12" s="1"/>
  <c r="Q165" i="12"/>
  <c r="X165" i="12" s="1"/>
  <c r="P165" i="12"/>
  <c r="T165" i="12" s="1"/>
  <c r="J165" i="12"/>
  <c r="V165" i="12" s="1"/>
  <c r="W165" i="12" s="1"/>
  <c r="Q164" i="12"/>
  <c r="X164" i="12" s="1"/>
  <c r="P164" i="12"/>
  <c r="T164" i="12" s="1"/>
  <c r="J164" i="12"/>
  <c r="V164" i="12" s="1"/>
  <c r="W164" i="12" s="1"/>
  <c r="Q163" i="12"/>
  <c r="X163" i="12" s="1"/>
  <c r="P163" i="12"/>
  <c r="T163" i="12" s="1"/>
  <c r="J163" i="12"/>
  <c r="V163" i="12" s="1"/>
  <c r="W163" i="12" s="1"/>
  <c r="Q162" i="12"/>
  <c r="X162" i="12" s="1"/>
  <c r="P162" i="12"/>
  <c r="T162" i="12" s="1"/>
  <c r="J162" i="12"/>
  <c r="V162" i="12" s="1"/>
  <c r="W162" i="12" s="1"/>
  <c r="Q161" i="12"/>
  <c r="X161" i="12" s="1"/>
  <c r="P161" i="12"/>
  <c r="T161" i="12" s="1"/>
  <c r="J161" i="12"/>
  <c r="V161" i="12" s="1"/>
  <c r="W161" i="12" s="1"/>
  <c r="S15" i="12"/>
  <c r="S14" i="12"/>
  <c r="S13" i="12"/>
  <c r="S17" i="12" s="1"/>
  <c r="P16" i="12"/>
  <c r="K13" i="12"/>
  <c r="K17" i="12" s="1"/>
  <c r="O15" i="12"/>
  <c r="N15" i="12"/>
  <c r="M15" i="12"/>
  <c r="L15" i="12"/>
  <c r="K15" i="12"/>
  <c r="O14" i="12"/>
  <c r="N14" i="12"/>
  <c r="M14" i="12"/>
  <c r="L14" i="12"/>
  <c r="K14" i="12"/>
  <c r="B17" i="2" l="1"/>
  <c r="P17" i="2" s="1"/>
  <c r="I17" i="2"/>
  <c r="L17" i="2"/>
  <c r="C15" i="2"/>
  <c r="C19" i="2"/>
  <c r="C18" i="2"/>
  <c r="C14" i="2"/>
  <c r="C16" i="2"/>
  <c r="B15" i="2"/>
  <c r="B14" i="2"/>
  <c r="B16" i="2"/>
  <c r="B18" i="2"/>
  <c r="B19" i="2"/>
  <c r="N12" i="12"/>
  <c r="A20" i="2"/>
  <c r="Z162" i="12"/>
  <c r="AA162" i="12" s="1"/>
  <c r="Z212" i="12"/>
  <c r="AA212" i="12" s="1"/>
  <c r="Z155" i="12"/>
  <c r="AA155" i="12" s="1"/>
  <c r="Z143" i="12"/>
  <c r="AA143" i="12" s="1"/>
  <c r="Z131" i="12"/>
  <c r="AA131" i="12" s="1"/>
  <c r="Z139" i="12"/>
  <c r="AA139" i="12" s="1"/>
  <c r="Z129" i="12"/>
  <c r="AA129" i="12" s="1"/>
  <c r="Z199" i="12"/>
  <c r="AA199" i="12" s="1"/>
  <c r="Z187" i="12"/>
  <c r="AA187" i="12" s="1"/>
  <c r="Z192" i="12"/>
  <c r="AA192" i="12" s="1"/>
  <c r="Z177" i="12"/>
  <c r="AA177" i="12" s="1"/>
  <c r="Z179" i="12"/>
  <c r="AA179" i="12" s="1"/>
  <c r="Z205" i="12"/>
  <c r="AA205" i="12" s="1"/>
  <c r="Z175" i="12"/>
  <c r="AA175" i="12" s="1"/>
  <c r="Z127" i="12"/>
  <c r="AA127" i="12" s="1"/>
  <c r="Z190" i="12"/>
  <c r="AA190" i="12" s="1"/>
  <c r="Z167" i="12"/>
  <c r="AA167" i="12" s="1"/>
  <c r="Z210" i="12"/>
  <c r="AA210" i="12" s="1"/>
  <c r="Z153" i="12"/>
  <c r="AA153" i="12" s="1"/>
  <c r="Z141" i="12"/>
  <c r="AA141" i="12" s="1"/>
  <c r="Z149" i="12"/>
  <c r="AA149" i="12" s="1"/>
  <c r="Z137" i="12"/>
  <c r="AA137" i="12" s="1"/>
  <c r="Z125" i="12"/>
  <c r="AA125" i="12" s="1"/>
  <c r="Z206" i="12"/>
  <c r="AA206" i="12" s="1"/>
  <c r="Z208" i="12"/>
  <c r="AA208" i="12" s="1"/>
  <c r="Z185" i="12"/>
  <c r="AA185" i="12" s="1"/>
  <c r="Z169" i="12"/>
  <c r="AA169" i="12" s="1"/>
  <c r="Z171" i="12"/>
  <c r="AA171" i="12" s="1"/>
  <c r="Z136" i="12"/>
  <c r="AA136" i="12" s="1"/>
  <c r="Z165" i="12"/>
  <c r="AA165" i="12" s="1"/>
  <c r="Z158" i="12"/>
  <c r="AA158" i="12" s="1"/>
  <c r="Z173" i="12"/>
  <c r="AA173" i="12" s="1"/>
  <c r="Z163" i="12"/>
  <c r="AA163" i="12" s="1"/>
  <c r="Z151" i="12"/>
  <c r="AA151" i="12" s="1"/>
  <c r="Z156" i="12"/>
  <c r="AA156" i="12" s="1"/>
  <c r="Z144" i="12"/>
  <c r="AA144" i="12" s="1"/>
  <c r="Z132" i="12"/>
  <c r="AA132" i="12" s="1"/>
  <c r="Z140" i="12"/>
  <c r="AA140" i="12" s="1"/>
  <c r="Z130" i="12"/>
  <c r="AA130" i="12" s="1"/>
  <c r="Z196" i="12"/>
  <c r="AA196" i="12" s="1"/>
  <c r="Z198" i="12"/>
  <c r="AA198" i="12" s="1"/>
  <c r="Z200" i="12"/>
  <c r="AA200" i="12" s="1"/>
  <c r="Z202" i="12"/>
  <c r="AA202" i="12" s="1"/>
  <c r="Z204" i="12"/>
  <c r="AA204" i="12" s="1"/>
  <c r="Z188" i="12"/>
  <c r="AA188" i="12" s="1"/>
  <c r="Z193" i="12"/>
  <c r="AA193" i="12" s="1"/>
  <c r="Z176" i="12"/>
  <c r="AA176" i="12" s="1"/>
  <c r="Z152" i="12"/>
  <c r="AA152" i="12" s="1"/>
  <c r="Z124" i="12"/>
  <c r="AA124" i="12" s="1"/>
  <c r="Z197" i="12"/>
  <c r="AA197" i="12" s="1"/>
  <c r="Z207" i="12"/>
  <c r="AA207" i="12" s="1"/>
  <c r="Z182" i="12"/>
  <c r="AA182" i="12" s="1"/>
  <c r="Z166" i="12"/>
  <c r="AA166" i="12" s="1"/>
  <c r="Z159" i="12"/>
  <c r="AA159" i="12" s="1"/>
  <c r="Z147" i="12"/>
  <c r="AA147" i="12" s="1"/>
  <c r="Z135" i="12"/>
  <c r="AA135" i="12" s="1"/>
  <c r="Z123" i="12"/>
  <c r="AA123" i="12" s="1"/>
  <c r="Z183" i="12"/>
  <c r="AA183" i="12" s="1"/>
  <c r="Z174" i="12"/>
  <c r="AA174" i="12" s="1"/>
  <c r="Z178" i="12"/>
  <c r="AA178" i="12" s="1"/>
  <c r="Z180" i="12"/>
  <c r="AA180" i="12" s="1"/>
  <c r="Z209" i="12"/>
  <c r="AA209" i="12" s="1"/>
  <c r="Z148" i="12"/>
  <c r="AA148" i="12" s="1"/>
  <c r="Z201" i="12"/>
  <c r="AA201" i="12" s="1"/>
  <c r="Z184" i="12"/>
  <c r="AA184" i="12" s="1"/>
  <c r="Z134" i="12"/>
  <c r="AA134" i="12" s="1"/>
  <c r="Z122" i="12"/>
  <c r="AA122" i="12" s="1"/>
  <c r="Z161" i="12"/>
  <c r="AA161" i="12" s="1"/>
  <c r="Z211" i="12"/>
  <c r="AA211" i="12" s="1"/>
  <c r="Z154" i="12"/>
  <c r="AA154" i="12" s="1"/>
  <c r="Z142" i="12"/>
  <c r="AA142" i="12" s="1"/>
  <c r="Z150" i="12"/>
  <c r="AA150" i="12" s="1"/>
  <c r="Z138" i="12"/>
  <c r="AA138" i="12" s="1"/>
  <c r="Z126" i="12"/>
  <c r="AA126" i="12" s="1"/>
  <c r="Z128" i="12"/>
  <c r="AA128" i="12" s="1"/>
  <c r="Z186" i="12"/>
  <c r="AA186" i="12" s="1"/>
  <c r="Z191" i="12"/>
  <c r="AA191" i="12" s="1"/>
  <c r="Z168" i="12"/>
  <c r="AA168" i="12" s="1"/>
  <c r="Z160" i="12"/>
  <c r="AA160" i="12" s="1"/>
  <c r="Z146" i="12"/>
  <c r="AA146" i="12" s="1"/>
  <c r="Z164" i="12"/>
  <c r="AA164" i="12" s="1"/>
  <c r="Z157" i="12"/>
  <c r="AA157" i="12" s="1"/>
  <c r="Z145" i="12"/>
  <c r="AA145" i="12" s="1"/>
  <c r="Z133" i="12"/>
  <c r="AA133" i="12" s="1"/>
  <c r="Z121" i="12"/>
  <c r="AA121" i="12" s="1"/>
  <c r="Z195" i="12"/>
  <c r="AA195" i="12" s="1"/>
  <c r="Z203" i="12"/>
  <c r="AA203" i="12" s="1"/>
  <c r="Z181" i="12"/>
  <c r="AA181" i="12" s="1"/>
  <c r="Z189" i="12"/>
  <c r="AA189" i="12" s="1"/>
  <c r="Z194" i="12"/>
  <c r="AA194" i="12" s="1"/>
  <c r="Z170" i="12"/>
  <c r="AA170" i="12" s="1"/>
  <c r="Z172" i="12"/>
  <c r="AA172" i="12" s="1"/>
  <c r="D11" i="19"/>
  <c r="L14" i="2" l="1"/>
  <c r="Q14" i="2"/>
  <c r="P14" i="2"/>
  <c r="L18" i="2"/>
  <c r="P18" i="2"/>
  <c r="Q18" i="2"/>
  <c r="L19" i="2"/>
  <c r="P19" i="2"/>
  <c r="Q19" i="2"/>
  <c r="B23" i="2"/>
  <c r="C23" i="2"/>
  <c r="L23" i="2" s="1"/>
  <c r="L15" i="2"/>
  <c r="Q15" i="2"/>
  <c r="P15" i="2"/>
  <c r="L16" i="2"/>
  <c r="P16" i="2"/>
  <c r="Q16" i="2"/>
  <c r="I16" i="2"/>
  <c r="I14" i="2"/>
  <c r="I18" i="2"/>
  <c r="I19" i="2"/>
  <c r="I15" i="2"/>
  <c r="C25" i="2"/>
  <c r="C22" i="2"/>
  <c r="C21" i="2"/>
  <c r="C24" i="2"/>
  <c r="C20" i="2"/>
  <c r="B25" i="2"/>
  <c r="B20" i="2"/>
  <c r="B21" i="2"/>
  <c r="B22" i="2"/>
  <c r="B24" i="2"/>
  <c r="O12" i="12"/>
  <c r="A32" i="2" s="1"/>
  <c r="A26" i="2"/>
  <c r="C5" i="13"/>
  <c r="B5" i="2"/>
  <c r="C4" i="13"/>
  <c r="B4" i="2"/>
  <c r="L22" i="2" l="1"/>
  <c r="Q22" i="2"/>
  <c r="P22" i="2"/>
  <c r="L24" i="2"/>
  <c r="P24" i="2"/>
  <c r="Q24" i="2"/>
  <c r="L20" i="2"/>
  <c r="Q20" i="2"/>
  <c r="P20" i="2"/>
  <c r="I23" i="2"/>
  <c r="B29" i="2"/>
  <c r="C29" i="2"/>
  <c r="B35" i="2"/>
  <c r="C35" i="2"/>
  <c r="L35" i="2" s="1"/>
  <c r="L21" i="2"/>
  <c r="Q21" i="2"/>
  <c r="P21" i="2"/>
  <c r="Q23" i="2"/>
  <c r="P23" i="2"/>
  <c r="L25" i="2"/>
  <c r="Q25" i="2"/>
  <c r="P25" i="2"/>
  <c r="I24" i="2"/>
  <c r="I25" i="2"/>
  <c r="I20" i="2"/>
  <c r="I21" i="2"/>
  <c r="I22" i="2"/>
  <c r="C30" i="2"/>
  <c r="C31" i="2"/>
  <c r="C28" i="2"/>
  <c r="C27" i="2"/>
  <c r="C26" i="2"/>
  <c r="C34" i="2"/>
  <c r="C37" i="2"/>
  <c r="C36" i="2"/>
  <c r="C33" i="2"/>
  <c r="C32" i="2"/>
  <c r="B33" i="2"/>
  <c r="B34" i="2"/>
  <c r="B36" i="2"/>
  <c r="B37" i="2"/>
  <c r="B32" i="2"/>
  <c r="B27" i="2"/>
  <c r="B28" i="2"/>
  <c r="B30" i="2"/>
  <c r="B31" i="2"/>
  <c r="B26" i="2"/>
  <c r="N10" i="13"/>
  <c r="I35" i="2" l="1"/>
  <c r="L33" i="2"/>
  <c r="P33" i="2"/>
  <c r="Q33" i="2"/>
  <c r="L36" i="2"/>
  <c r="Q36" i="2"/>
  <c r="P36" i="2"/>
  <c r="L37" i="2"/>
  <c r="Q37" i="2"/>
  <c r="P37" i="2"/>
  <c r="Q29" i="2"/>
  <c r="P29" i="2"/>
  <c r="L32" i="2"/>
  <c r="P32" i="2"/>
  <c r="Q32" i="2"/>
  <c r="L34" i="2"/>
  <c r="Q34" i="2"/>
  <c r="P34" i="2"/>
  <c r="I29" i="2"/>
  <c r="L26" i="2"/>
  <c r="P26" i="2"/>
  <c r="Q26" i="2"/>
  <c r="L29" i="2"/>
  <c r="L30" i="2"/>
  <c r="Q30" i="2"/>
  <c r="P30" i="2"/>
  <c r="L27" i="2"/>
  <c r="P27" i="2"/>
  <c r="Q27" i="2"/>
  <c r="L28" i="2"/>
  <c r="Q28" i="2"/>
  <c r="P28" i="2"/>
  <c r="P35" i="2"/>
  <c r="Q35" i="2"/>
  <c r="L31" i="2"/>
  <c r="Q31" i="2"/>
  <c r="P31" i="2"/>
  <c r="I31" i="2"/>
  <c r="I30" i="2"/>
  <c r="I36" i="2"/>
  <c r="I37" i="2"/>
  <c r="I34" i="2"/>
  <c r="I26" i="2"/>
  <c r="I32" i="2"/>
  <c r="I27" i="2"/>
  <c r="I33" i="2"/>
  <c r="I28" i="2"/>
  <c r="L19" i="12"/>
  <c r="L11" i="12"/>
  <c r="M11" i="12" s="1"/>
  <c r="A9" i="13"/>
  <c r="M19" i="12" l="1"/>
  <c r="Q22" i="12"/>
  <c r="X22" i="12" s="1"/>
  <c r="Q23" i="12"/>
  <c r="X23" i="12" s="1"/>
  <c r="Q24" i="12"/>
  <c r="X24" i="12" s="1"/>
  <c r="Q25" i="12"/>
  <c r="X25" i="12" s="1"/>
  <c r="Q26" i="12"/>
  <c r="X26" i="12" s="1"/>
  <c r="Q27" i="12"/>
  <c r="X27" i="12" s="1"/>
  <c r="Q28" i="12"/>
  <c r="X28" i="12" s="1"/>
  <c r="Q29" i="12"/>
  <c r="X29" i="12" s="1"/>
  <c r="Q30" i="12"/>
  <c r="X30" i="12" s="1"/>
  <c r="Q31" i="12"/>
  <c r="X31" i="12" s="1"/>
  <c r="Q32" i="12"/>
  <c r="X32" i="12" s="1"/>
  <c r="Q33" i="12"/>
  <c r="X33" i="12" s="1"/>
  <c r="Q34" i="12"/>
  <c r="X34" i="12" s="1"/>
  <c r="Q35" i="12"/>
  <c r="X35" i="12" s="1"/>
  <c r="Q36" i="12"/>
  <c r="X36" i="12" s="1"/>
  <c r="Q37" i="12"/>
  <c r="X37" i="12" s="1"/>
  <c r="Q38" i="12"/>
  <c r="X38" i="12" s="1"/>
  <c r="Q39" i="12"/>
  <c r="X39" i="12" s="1"/>
  <c r="Q40" i="12"/>
  <c r="X40" i="12" s="1"/>
  <c r="Q41" i="12"/>
  <c r="X41" i="12" s="1"/>
  <c r="Q42" i="12"/>
  <c r="X42" i="12" s="1"/>
  <c r="Q43" i="12"/>
  <c r="X43" i="12" s="1"/>
  <c r="Q44" i="12"/>
  <c r="X44" i="12" s="1"/>
  <c r="Q45" i="12"/>
  <c r="X45" i="12" s="1"/>
  <c r="Q46" i="12"/>
  <c r="X46" i="12" s="1"/>
  <c r="Q47" i="12"/>
  <c r="X47" i="12" s="1"/>
  <c r="Q48" i="12"/>
  <c r="X48" i="12" s="1"/>
  <c r="Q49" i="12"/>
  <c r="X49" i="12" s="1"/>
  <c r="Q50" i="12"/>
  <c r="X50" i="12" s="1"/>
  <c r="Q51" i="12"/>
  <c r="X51" i="12" s="1"/>
  <c r="Q52" i="12"/>
  <c r="X52" i="12" s="1"/>
  <c r="Q53" i="12"/>
  <c r="X53" i="12" s="1"/>
  <c r="Q54" i="12"/>
  <c r="X54" i="12" s="1"/>
  <c r="Q55" i="12"/>
  <c r="X55" i="12" s="1"/>
  <c r="Q56" i="12"/>
  <c r="X56" i="12" s="1"/>
  <c r="Q57" i="12"/>
  <c r="X57" i="12" s="1"/>
  <c r="Q58" i="12"/>
  <c r="X58" i="12" s="1"/>
  <c r="Q59" i="12"/>
  <c r="X59" i="12" s="1"/>
  <c r="Q60" i="12"/>
  <c r="X60" i="12" s="1"/>
  <c r="Q61" i="12"/>
  <c r="X61" i="12" s="1"/>
  <c r="Q62" i="12"/>
  <c r="X62" i="12" s="1"/>
  <c r="Q63" i="12"/>
  <c r="X63" i="12" s="1"/>
  <c r="Q64" i="12"/>
  <c r="X64" i="12" s="1"/>
  <c r="Q65" i="12"/>
  <c r="X65" i="12" s="1"/>
  <c r="Q66" i="12"/>
  <c r="X66" i="12" s="1"/>
  <c r="Q67" i="12"/>
  <c r="X67" i="12" s="1"/>
  <c r="Q68" i="12"/>
  <c r="X68" i="12" s="1"/>
  <c r="Q69" i="12"/>
  <c r="X69" i="12" s="1"/>
  <c r="Q70" i="12"/>
  <c r="X70" i="12" s="1"/>
  <c r="Q71" i="12"/>
  <c r="X71" i="12" s="1"/>
  <c r="Q72" i="12"/>
  <c r="X72" i="12" s="1"/>
  <c r="Q73" i="12"/>
  <c r="X73" i="12" s="1"/>
  <c r="Q74" i="12"/>
  <c r="X74" i="12" s="1"/>
  <c r="Q75" i="12"/>
  <c r="X75" i="12" s="1"/>
  <c r="Q76" i="12"/>
  <c r="X76" i="12" s="1"/>
  <c r="Q77" i="12"/>
  <c r="X77" i="12" s="1"/>
  <c r="Q78" i="12"/>
  <c r="X78" i="12" s="1"/>
  <c r="Q79" i="12"/>
  <c r="X79" i="12" s="1"/>
  <c r="Q80" i="12"/>
  <c r="X80" i="12" s="1"/>
  <c r="Q81" i="12"/>
  <c r="X81" i="12" s="1"/>
  <c r="Q82" i="12"/>
  <c r="X82" i="12" s="1"/>
  <c r="Q83" i="12"/>
  <c r="X83" i="12" s="1"/>
  <c r="Q84" i="12"/>
  <c r="X84" i="12" s="1"/>
  <c r="Q85" i="12"/>
  <c r="X85" i="12" s="1"/>
  <c r="Q86" i="12"/>
  <c r="X86" i="12" s="1"/>
  <c r="Q87" i="12"/>
  <c r="X87" i="12" s="1"/>
  <c r="Q88" i="12"/>
  <c r="X88" i="12" s="1"/>
  <c r="Q89" i="12"/>
  <c r="X89" i="12" s="1"/>
  <c r="Q90" i="12"/>
  <c r="X90" i="12" s="1"/>
  <c r="Q91" i="12"/>
  <c r="X91" i="12" s="1"/>
  <c r="Q92" i="12"/>
  <c r="X92" i="12" s="1"/>
  <c r="Q93" i="12"/>
  <c r="X93" i="12" s="1"/>
  <c r="Q94" i="12"/>
  <c r="X94" i="12" s="1"/>
  <c r="Q95" i="12"/>
  <c r="X95" i="12" s="1"/>
  <c r="Q96" i="12"/>
  <c r="X96" i="12" s="1"/>
  <c r="Q97" i="12"/>
  <c r="X97" i="12" s="1"/>
  <c r="Q98" i="12"/>
  <c r="X98" i="12" s="1"/>
  <c r="Q99" i="12"/>
  <c r="X99" i="12" s="1"/>
  <c r="Q100" i="12"/>
  <c r="X100" i="12" s="1"/>
  <c r="Q101" i="12"/>
  <c r="X101" i="12" s="1"/>
  <c r="Q102" i="12"/>
  <c r="X102" i="12" s="1"/>
  <c r="Q103" i="12"/>
  <c r="X103" i="12" s="1"/>
  <c r="Q104" i="12"/>
  <c r="X104" i="12" s="1"/>
  <c r="Q105" i="12"/>
  <c r="X105" i="12" s="1"/>
  <c r="Q106" i="12"/>
  <c r="X106" i="12" s="1"/>
  <c r="Q107" i="12"/>
  <c r="X107" i="12" s="1"/>
  <c r="Q108" i="12"/>
  <c r="X108" i="12" s="1"/>
  <c r="Q109" i="12"/>
  <c r="X109" i="12" s="1"/>
  <c r="Q110" i="12"/>
  <c r="X110" i="12" s="1"/>
  <c r="Q111" i="12"/>
  <c r="X111" i="12" s="1"/>
  <c r="Q112" i="12"/>
  <c r="X112" i="12" s="1"/>
  <c r="Q113" i="12"/>
  <c r="X113" i="12" s="1"/>
  <c r="Q114" i="12"/>
  <c r="X114" i="12" s="1"/>
  <c r="Q115" i="12"/>
  <c r="X115" i="12" s="1"/>
  <c r="Q116" i="12"/>
  <c r="X116" i="12" s="1"/>
  <c r="Q117" i="12"/>
  <c r="X117" i="12" s="1"/>
  <c r="Q118" i="12"/>
  <c r="X118" i="12" s="1"/>
  <c r="Q119" i="12"/>
  <c r="X119" i="12" s="1"/>
  <c r="Q120" i="12"/>
  <c r="X120" i="12" s="1"/>
  <c r="Q213" i="12"/>
  <c r="X213" i="12" s="1"/>
  <c r="Q214" i="12"/>
  <c r="X214" i="12" s="1"/>
  <c r="Q215" i="12"/>
  <c r="X215" i="12" s="1"/>
  <c r="Q216" i="12"/>
  <c r="X216" i="12" s="1"/>
  <c r="Q217" i="12"/>
  <c r="X217" i="12" s="1"/>
  <c r="Q218" i="12"/>
  <c r="X218" i="12" s="1"/>
  <c r="Q219" i="12"/>
  <c r="X219" i="12" s="1"/>
  <c r="Q220" i="12"/>
  <c r="X220" i="12" s="1"/>
  <c r="Q221" i="12"/>
  <c r="X221" i="12" s="1"/>
  <c r="Q222" i="12"/>
  <c r="X222" i="12" s="1"/>
  <c r="Q223" i="12"/>
  <c r="X223" i="12" s="1"/>
  <c r="Q21" i="12"/>
  <c r="X21" i="12" s="1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P104" i="12"/>
  <c r="P105" i="12"/>
  <c r="P106" i="12"/>
  <c r="P107" i="12"/>
  <c r="P108" i="12"/>
  <c r="P109" i="12"/>
  <c r="P110" i="12"/>
  <c r="P111" i="12"/>
  <c r="P112" i="12"/>
  <c r="P113" i="12"/>
  <c r="P114" i="12"/>
  <c r="P115" i="12"/>
  <c r="P116" i="12"/>
  <c r="P117" i="12"/>
  <c r="P118" i="12"/>
  <c r="P119" i="12"/>
  <c r="P120" i="12"/>
  <c r="P213" i="12"/>
  <c r="P214" i="12"/>
  <c r="P215" i="12"/>
  <c r="P216" i="12"/>
  <c r="P217" i="12"/>
  <c r="P218" i="12"/>
  <c r="P219" i="12"/>
  <c r="P220" i="12"/>
  <c r="P221" i="12"/>
  <c r="P222" i="12"/>
  <c r="P223" i="12"/>
  <c r="P21" i="12"/>
  <c r="A8" i="2"/>
  <c r="K20" i="12"/>
  <c r="B11" i="2" l="1"/>
  <c r="C11" i="2"/>
  <c r="I11" i="2" s="1"/>
  <c r="C12" i="2"/>
  <c r="C13" i="2"/>
  <c r="C10" i="2"/>
  <c r="C9" i="2"/>
  <c r="C8" i="2"/>
  <c r="B9" i="2"/>
  <c r="B10" i="2"/>
  <c r="B12" i="2"/>
  <c r="B13" i="2"/>
  <c r="B8" i="2"/>
  <c r="X20" i="12"/>
  <c r="P14" i="12"/>
  <c r="P15" i="12"/>
  <c r="P13" i="12"/>
  <c r="A10" i="13"/>
  <c r="L20" i="12"/>
  <c r="L8" i="2" l="1"/>
  <c r="Q8" i="2"/>
  <c r="L10" i="2"/>
  <c r="P10" i="2"/>
  <c r="Q10" i="2"/>
  <c r="L9" i="2"/>
  <c r="Q9" i="2"/>
  <c r="P9" i="2"/>
  <c r="L12" i="2"/>
  <c r="Q12" i="2"/>
  <c r="P12" i="2"/>
  <c r="Q11" i="2"/>
  <c r="P11" i="2"/>
  <c r="L13" i="2"/>
  <c r="Q13" i="2"/>
  <c r="P13" i="2"/>
  <c r="L11" i="2"/>
  <c r="I8" i="2"/>
  <c r="I9" i="2"/>
  <c r="I10" i="2"/>
  <c r="I13" i="2"/>
  <c r="I12" i="2"/>
  <c r="P8" i="2"/>
  <c r="P17" i="12"/>
  <c r="A11" i="13"/>
  <c r="M20" i="12"/>
  <c r="N13" i="12"/>
  <c r="N17" i="12" s="1"/>
  <c r="N1" i="12" l="1"/>
  <c r="N11" i="12"/>
  <c r="A12" i="13"/>
  <c r="N20" i="12"/>
  <c r="F38" i="2"/>
  <c r="A10" i="16" s="1"/>
  <c r="J22" i="12"/>
  <c r="J23" i="12"/>
  <c r="AE23" i="12" s="1"/>
  <c r="J24" i="12"/>
  <c r="J25" i="12"/>
  <c r="AD25" i="12" s="1"/>
  <c r="J26" i="12"/>
  <c r="V26" i="12" s="1"/>
  <c r="W26" i="12" s="1"/>
  <c r="J27" i="12"/>
  <c r="V27" i="12" s="1"/>
  <c r="W27" i="12" s="1"/>
  <c r="J28" i="12"/>
  <c r="V28" i="12" s="1"/>
  <c r="W28" i="12" s="1"/>
  <c r="J29" i="12"/>
  <c r="V29" i="12" s="1"/>
  <c r="W29" i="12" s="1"/>
  <c r="J30" i="12"/>
  <c r="V30" i="12" s="1"/>
  <c r="W30" i="12" s="1"/>
  <c r="J31" i="12"/>
  <c r="V31" i="12" s="1"/>
  <c r="W31" i="12" s="1"/>
  <c r="J32" i="12"/>
  <c r="V32" i="12" s="1"/>
  <c r="W32" i="12" s="1"/>
  <c r="J33" i="12"/>
  <c r="V33" i="12" s="1"/>
  <c r="W33" i="12" s="1"/>
  <c r="J34" i="12"/>
  <c r="V34" i="12" s="1"/>
  <c r="W34" i="12" s="1"/>
  <c r="J35" i="12"/>
  <c r="V35" i="12" s="1"/>
  <c r="W35" i="12" s="1"/>
  <c r="J36" i="12"/>
  <c r="V36" i="12" s="1"/>
  <c r="W36" i="12" s="1"/>
  <c r="J37" i="12"/>
  <c r="V37" i="12" s="1"/>
  <c r="W37" i="12" s="1"/>
  <c r="J38" i="12"/>
  <c r="V38" i="12" s="1"/>
  <c r="W38" i="12" s="1"/>
  <c r="J39" i="12"/>
  <c r="V39" i="12" s="1"/>
  <c r="W39" i="12" s="1"/>
  <c r="J40" i="12"/>
  <c r="V40" i="12" s="1"/>
  <c r="W40" i="12" s="1"/>
  <c r="J41" i="12"/>
  <c r="V41" i="12" s="1"/>
  <c r="W41" i="12" s="1"/>
  <c r="J42" i="12"/>
  <c r="V42" i="12" s="1"/>
  <c r="W42" i="12" s="1"/>
  <c r="J43" i="12"/>
  <c r="V43" i="12" s="1"/>
  <c r="W43" i="12" s="1"/>
  <c r="J44" i="12"/>
  <c r="V44" i="12" s="1"/>
  <c r="W44" i="12" s="1"/>
  <c r="J45" i="12"/>
  <c r="V45" i="12" s="1"/>
  <c r="W45" i="12" s="1"/>
  <c r="J46" i="12"/>
  <c r="V46" i="12" s="1"/>
  <c r="W46" i="12" s="1"/>
  <c r="J47" i="12"/>
  <c r="V47" i="12" s="1"/>
  <c r="W47" i="12" s="1"/>
  <c r="J48" i="12"/>
  <c r="V48" i="12" s="1"/>
  <c r="W48" i="12" s="1"/>
  <c r="J49" i="12"/>
  <c r="V49" i="12" s="1"/>
  <c r="W49" i="12" s="1"/>
  <c r="J50" i="12"/>
  <c r="V50" i="12" s="1"/>
  <c r="W50" i="12" s="1"/>
  <c r="J51" i="12"/>
  <c r="V51" i="12" s="1"/>
  <c r="W51" i="12" s="1"/>
  <c r="J52" i="12"/>
  <c r="V52" i="12" s="1"/>
  <c r="W52" i="12" s="1"/>
  <c r="J53" i="12"/>
  <c r="V53" i="12" s="1"/>
  <c r="W53" i="12" s="1"/>
  <c r="J54" i="12"/>
  <c r="V54" i="12" s="1"/>
  <c r="W54" i="12" s="1"/>
  <c r="J55" i="12"/>
  <c r="V55" i="12" s="1"/>
  <c r="W55" i="12" s="1"/>
  <c r="J56" i="12"/>
  <c r="V56" i="12" s="1"/>
  <c r="W56" i="12" s="1"/>
  <c r="J57" i="12"/>
  <c r="V57" i="12" s="1"/>
  <c r="W57" i="12" s="1"/>
  <c r="J58" i="12"/>
  <c r="V58" i="12" s="1"/>
  <c r="W58" i="12" s="1"/>
  <c r="J59" i="12"/>
  <c r="V59" i="12" s="1"/>
  <c r="W59" i="12" s="1"/>
  <c r="J60" i="12"/>
  <c r="V60" i="12" s="1"/>
  <c r="W60" i="12" s="1"/>
  <c r="J61" i="12"/>
  <c r="V61" i="12" s="1"/>
  <c r="W61" i="12" s="1"/>
  <c r="J62" i="12"/>
  <c r="V62" i="12" s="1"/>
  <c r="W62" i="12" s="1"/>
  <c r="J63" i="12"/>
  <c r="V63" i="12" s="1"/>
  <c r="W63" i="12" s="1"/>
  <c r="J64" i="12"/>
  <c r="V64" i="12" s="1"/>
  <c r="W64" i="12" s="1"/>
  <c r="J65" i="12"/>
  <c r="V65" i="12" s="1"/>
  <c r="W65" i="12" s="1"/>
  <c r="J66" i="12"/>
  <c r="V66" i="12" s="1"/>
  <c r="W66" i="12" s="1"/>
  <c r="J67" i="12"/>
  <c r="V67" i="12" s="1"/>
  <c r="W67" i="12" s="1"/>
  <c r="J68" i="12"/>
  <c r="V68" i="12" s="1"/>
  <c r="W68" i="12" s="1"/>
  <c r="J69" i="12"/>
  <c r="V69" i="12" s="1"/>
  <c r="W69" i="12" s="1"/>
  <c r="J70" i="12"/>
  <c r="V70" i="12" s="1"/>
  <c r="W70" i="12" s="1"/>
  <c r="J71" i="12"/>
  <c r="V71" i="12" s="1"/>
  <c r="W71" i="12" s="1"/>
  <c r="J72" i="12"/>
  <c r="V72" i="12" s="1"/>
  <c r="W72" i="12" s="1"/>
  <c r="J73" i="12"/>
  <c r="V73" i="12" s="1"/>
  <c r="W73" i="12" s="1"/>
  <c r="J74" i="12"/>
  <c r="V74" i="12" s="1"/>
  <c r="W74" i="12" s="1"/>
  <c r="J75" i="12"/>
  <c r="V75" i="12" s="1"/>
  <c r="W75" i="12" s="1"/>
  <c r="J76" i="12"/>
  <c r="V76" i="12" s="1"/>
  <c r="W76" i="12" s="1"/>
  <c r="J77" i="12"/>
  <c r="V77" i="12" s="1"/>
  <c r="W77" i="12" s="1"/>
  <c r="J78" i="12"/>
  <c r="V78" i="12" s="1"/>
  <c r="W78" i="12" s="1"/>
  <c r="J79" i="12"/>
  <c r="V79" i="12" s="1"/>
  <c r="W79" i="12" s="1"/>
  <c r="J80" i="12"/>
  <c r="V80" i="12" s="1"/>
  <c r="W80" i="12" s="1"/>
  <c r="J81" i="12"/>
  <c r="V81" i="12" s="1"/>
  <c r="W81" i="12" s="1"/>
  <c r="J82" i="12"/>
  <c r="V82" i="12" s="1"/>
  <c r="W82" i="12" s="1"/>
  <c r="J83" i="12"/>
  <c r="V83" i="12" s="1"/>
  <c r="W83" i="12" s="1"/>
  <c r="J84" i="12"/>
  <c r="V84" i="12" s="1"/>
  <c r="W84" i="12" s="1"/>
  <c r="J85" i="12"/>
  <c r="V85" i="12" s="1"/>
  <c r="W85" i="12" s="1"/>
  <c r="J86" i="12"/>
  <c r="V86" i="12" s="1"/>
  <c r="W86" i="12" s="1"/>
  <c r="J87" i="12"/>
  <c r="V87" i="12" s="1"/>
  <c r="W87" i="12" s="1"/>
  <c r="J88" i="12"/>
  <c r="V88" i="12" s="1"/>
  <c r="W88" i="12" s="1"/>
  <c r="J89" i="12"/>
  <c r="V89" i="12" s="1"/>
  <c r="W89" i="12" s="1"/>
  <c r="J90" i="12"/>
  <c r="V90" i="12" s="1"/>
  <c r="W90" i="12" s="1"/>
  <c r="J91" i="12"/>
  <c r="V91" i="12" s="1"/>
  <c r="W91" i="12" s="1"/>
  <c r="J92" i="12"/>
  <c r="V92" i="12" s="1"/>
  <c r="W92" i="12" s="1"/>
  <c r="J93" i="12"/>
  <c r="V93" i="12" s="1"/>
  <c r="W93" i="12" s="1"/>
  <c r="J94" i="12"/>
  <c r="V94" i="12" s="1"/>
  <c r="W94" i="12" s="1"/>
  <c r="J95" i="12"/>
  <c r="V95" i="12" s="1"/>
  <c r="W95" i="12" s="1"/>
  <c r="J96" i="12"/>
  <c r="V96" i="12" s="1"/>
  <c r="W96" i="12" s="1"/>
  <c r="J97" i="12"/>
  <c r="V97" i="12" s="1"/>
  <c r="W97" i="12" s="1"/>
  <c r="J98" i="12"/>
  <c r="V98" i="12" s="1"/>
  <c r="W98" i="12" s="1"/>
  <c r="J99" i="12"/>
  <c r="V99" i="12" s="1"/>
  <c r="W99" i="12" s="1"/>
  <c r="J100" i="12"/>
  <c r="V100" i="12" s="1"/>
  <c r="W100" i="12" s="1"/>
  <c r="J101" i="12"/>
  <c r="V101" i="12" s="1"/>
  <c r="W101" i="12" s="1"/>
  <c r="J102" i="12"/>
  <c r="V102" i="12" s="1"/>
  <c r="W102" i="12" s="1"/>
  <c r="J103" i="12"/>
  <c r="V103" i="12" s="1"/>
  <c r="W103" i="12" s="1"/>
  <c r="J104" i="12"/>
  <c r="V104" i="12" s="1"/>
  <c r="W104" i="12" s="1"/>
  <c r="J105" i="12"/>
  <c r="V105" i="12" s="1"/>
  <c r="W105" i="12" s="1"/>
  <c r="J106" i="12"/>
  <c r="V106" i="12" s="1"/>
  <c r="W106" i="12" s="1"/>
  <c r="J107" i="12"/>
  <c r="V107" i="12" s="1"/>
  <c r="W107" i="12" s="1"/>
  <c r="J108" i="12"/>
  <c r="V108" i="12" s="1"/>
  <c r="W108" i="12" s="1"/>
  <c r="J109" i="12"/>
  <c r="V109" i="12" s="1"/>
  <c r="W109" i="12" s="1"/>
  <c r="J110" i="12"/>
  <c r="V110" i="12" s="1"/>
  <c r="W110" i="12" s="1"/>
  <c r="J111" i="12"/>
  <c r="V111" i="12" s="1"/>
  <c r="W111" i="12" s="1"/>
  <c r="J112" i="12"/>
  <c r="V112" i="12" s="1"/>
  <c r="W112" i="12" s="1"/>
  <c r="J113" i="12"/>
  <c r="V113" i="12" s="1"/>
  <c r="W113" i="12" s="1"/>
  <c r="J114" i="12"/>
  <c r="V114" i="12" s="1"/>
  <c r="W114" i="12" s="1"/>
  <c r="J115" i="12"/>
  <c r="V115" i="12" s="1"/>
  <c r="W115" i="12" s="1"/>
  <c r="J116" i="12"/>
  <c r="V116" i="12" s="1"/>
  <c r="W116" i="12" s="1"/>
  <c r="J117" i="12"/>
  <c r="V117" i="12" s="1"/>
  <c r="W117" i="12" s="1"/>
  <c r="J118" i="12"/>
  <c r="V118" i="12" s="1"/>
  <c r="W118" i="12" s="1"/>
  <c r="J119" i="12"/>
  <c r="V119" i="12" s="1"/>
  <c r="W119" i="12" s="1"/>
  <c r="J120" i="12"/>
  <c r="V120" i="12" s="1"/>
  <c r="W120" i="12" s="1"/>
  <c r="J213" i="12"/>
  <c r="V213" i="12" s="1"/>
  <c r="W213" i="12" s="1"/>
  <c r="J214" i="12"/>
  <c r="V214" i="12" s="1"/>
  <c r="W214" i="12" s="1"/>
  <c r="J215" i="12"/>
  <c r="V215" i="12" s="1"/>
  <c r="W215" i="12" s="1"/>
  <c r="J216" i="12"/>
  <c r="V216" i="12" s="1"/>
  <c r="W216" i="12" s="1"/>
  <c r="J217" i="12"/>
  <c r="V217" i="12" s="1"/>
  <c r="W217" i="12" s="1"/>
  <c r="J218" i="12"/>
  <c r="V218" i="12" s="1"/>
  <c r="W218" i="12" s="1"/>
  <c r="J219" i="12"/>
  <c r="V219" i="12" s="1"/>
  <c r="W219" i="12" s="1"/>
  <c r="J220" i="12"/>
  <c r="V220" i="12" s="1"/>
  <c r="W220" i="12" s="1"/>
  <c r="J221" i="12"/>
  <c r="V221" i="12" s="1"/>
  <c r="W221" i="12" s="1"/>
  <c r="J222" i="12"/>
  <c r="V222" i="12" s="1"/>
  <c r="W222" i="12" s="1"/>
  <c r="J223" i="12"/>
  <c r="V223" i="12" s="1"/>
  <c r="W223" i="12" s="1"/>
  <c r="J21" i="12"/>
  <c r="AD21" i="12" l="1"/>
  <c r="AE21" i="12" s="1"/>
  <c r="V25" i="12"/>
  <c r="W25" i="12" s="1"/>
  <c r="AE25" i="12"/>
  <c r="V24" i="12"/>
  <c r="W24" i="12" s="1"/>
  <c r="AE24" i="12"/>
  <c r="V22" i="12"/>
  <c r="W22" i="12" s="1"/>
  <c r="AE22" i="12"/>
  <c r="V21" i="12"/>
  <c r="W21" i="12" s="1"/>
  <c r="V23" i="12"/>
  <c r="W23" i="12" s="1"/>
  <c r="Z21" i="12"/>
  <c r="AA21" i="12" s="1"/>
  <c r="Z118" i="12"/>
  <c r="AA118" i="12" s="1"/>
  <c r="Z70" i="12"/>
  <c r="AA70" i="12" s="1"/>
  <c r="Z46" i="12"/>
  <c r="AA46" i="12" s="1"/>
  <c r="Z109" i="12"/>
  <c r="AA109" i="12" s="1"/>
  <c r="Z61" i="12"/>
  <c r="AA61" i="12" s="1"/>
  <c r="Z53" i="12"/>
  <c r="AA53" i="12" s="1"/>
  <c r="Z45" i="12"/>
  <c r="AA45" i="12" s="1"/>
  <c r="Z37" i="12"/>
  <c r="AA37" i="12" s="1"/>
  <c r="Z29" i="12"/>
  <c r="AA29" i="12" s="1"/>
  <c r="Z100" i="12"/>
  <c r="AA100" i="12" s="1"/>
  <c r="Z92" i="12"/>
  <c r="AA92" i="12" s="1"/>
  <c r="Z84" i="12"/>
  <c r="AA84" i="12" s="1"/>
  <c r="Z76" i="12"/>
  <c r="AA76" i="12" s="1"/>
  <c r="Z68" i="12"/>
  <c r="AA68" i="12" s="1"/>
  <c r="Z60" i="12"/>
  <c r="AA60" i="12" s="1"/>
  <c r="Z52" i="12"/>
  <c r="AA52" i="12" s="1"/>
  <c r="Z44" i="12"/>
  <c r="AA44" i="12" s="1"/>
  <c r="Z36" i="12"/>
  <c r="AA36" i="12" s="1"/>
  <c r="Z28" i="12"/>
  <c r="AA28" i="12" s="1"/>
  <c r="Z102" i="12"/>
  <c r="AA102" i="12" s="1"/>
  <c r="Z38" i="12"/>
  <c r="AA38" i="12" s="1"/>
  <c r="Z77" i="12"/>
  <c r="AA77" i="12" s="1"/>
  <c r="Z91" i="12"/>
  <c r="AA91" i="12" s="1"/>
  <c r="Z67" i="12"/>
  <c r="AA67" i="12" s="1"/>
  <c r="Z59" i="12"/>
  <c r="AA59" i="12" s="1"/>
  <c r="Z51" i="12"/>
  <c r="AA51" i="12" s="1"/>
  <c r="Z43" i="12"/>
  <c r="AA43" i="12" s="1"/>
  <c r="Z35" i="12"/>
  <c r="AA35" i="12" s="1"/>
  <c r="Z27" i="12"/>
  <c r="AA27" i="12" s="1"/>
  <c r="Z110" i="12"/>
  <c r="AA110" i="12" s="1"/>
  <c r="Z30" i="12"/>
  <c r="AA30" i="12" s="1"/>
  <c r="Z69" i="12"/>
  <c r="AA69" i="12" s="1"/>
  <c r="Z223" i="12"/>
  <c r="AA223" i="12" s="1"/>
  <c r="Z99" i="12"/>
  <c r="AA99" i="12" s="1"/>
  <c r="Z114" i="12"/>
  <c r="AA114" i="12" s="1"/>
  <c r="Z90" i="12"/>
  <c r="AA90" i="12" s="1"/>
  <c r="Z66" i="12"/>
  <c r="AA66" i="12" s="1"/>
  <c r="Z50" i="12"/>
  <c r="AA50" i="12" s="1"/>
  <c r="Z42" i="12"/>
  <c r="AA42" i="12" s="1"/>
  <c r="Z34" i="12"/>
  <c r="AA34" i="12" s="1"/>
  <c r="Z26" i="12"/>
  <c r="AA26" i="12" s="1"/>
  <c r="Z94" i="12"/>
  <c r="AA94" i="12" s="1"/>
  <c r="Z54" i="12"/>
  <c r="AA54" i="12" s="1"/>
  <c r="Z117" i="12"/>
  <c r="AA117" i="12" s="1"/>
  <c r="Z85" i="12"/>
  <c r="AA85" i="12" s="1"/>
  <c r="Z108" i="12"/>
  <c r="AA108" i="12" s="1"/>
  <c r="Z115" i="12"/>
  <c r="AA115" i="12" s="1"/>
  <c r="Z83" i="12"/>
  <c r="AA83" i="12" s="1"/>
  <c r="Z222" i="12"/>
  <c r="AA222" i="12" s="1"/>
  <c r="Z214" i="12"/>
  <c r="AA214" i="12" s="1"/>
  <c r="Z106" i="12"/>
  <c r="AA106" i="12" s="1"/>
  <c r="Z98" i="12"/>
  <c r="AA98" i="12" s="1"/>
  <c r="Z82" i="12"/>
  <c r="AA82" i="12" s="1"/>
  <c r="Z74" i="12"/>
  <c r="AA74" i="12" s="1"/>
  <c r="Z58" i="12"/>
  <c r="AA58" i="12" s="1"/>
  <c r="Z221" i="12"/>
  <c r="AA221" i="12" s="1"/>
  <c r="Z213" i="12"/>
  <c r="AA213" i="12" s="1"/>
  <c r="Z113" i="12"/>
  <c r="AA113" i="12" s="1"/>
  <c r="Z105" i="12"/>
  <c r="AA105" i="12" s="1"/>
  <c r="Z97" i="12"/>
  <c r="AA97" i="12" s="1"/>
  <c r="Z89" i="12"/>
  <c r="AA89" i="12" s="1"/>
  <c r="Z81" i="12"/>
  <c r="AA81" i="12" s="1"/>
  <c r="Z73" i="12"/>
  <c r="AA73" i="12" s="1"/>
  <c r="Z65" i="12"/>
  <c r="AA65" i="12" s="1"/>
  <c r="Z57" i="12"/>
  <c r="AA57" i="12" s="1"/>
  <c r="Z49" i="12"/>
  <c r="AA49" i="12" s="1"/>
  <c r="Z41" i="12"/>
  <c r="AA41" i="12" s="1"/>
  <c r="Z33" i="12"/>
  <c r="AA33" i="12" s="1"/>
  <c r="Z25" i="12"/>
  <c r="AA25" i="12" s="1"/>
  <c r="Z78" i="12"/>
  <c r="AA78" i="12" s="1"/>
  <c r="Z22" i="12"/>
  <c r="AA22" i="12" s="1"/>
  <c r="Z101" i="12"/>
  <c r="AA101" i="12" s="1"/>
  <c r="Z216" i="12"/>
  <c r="AA216" i="12" s="1"/>
  <c r="Z107" i="12"/>
  <c r="AA107" i="12" s="1"/>
  <c r="Z120" i="12"/>
  <c r="AA120" i="12" s="1"/>
  <c r="Z88" i="12"/>
  <c r="AA88" i="12" s="1"/>
  <c r="Z64" i="12"/>
  <c r="AA64" i="12" s="1"/>
  <c r="Z48" i="12"/>
  <c r="AA48" i="12" s="1"/>
  <c r="Z40" i="12"/>
  <c r="AA40" i="12" s="1"/>
  <c r="Z32" i="12"/>
  <c r="AA32" i="12" s="1"/>
  <c r="Z24" i="12"/>
  <c r="AA24" i="12" s="1"/>
  <c r="Z218" i="12"/>
  <c r="AA218" i="12" s="1"/>
  <c r="Z86" i="12"/>
  <c r="AA86" i="12" s="1"/>
  <c r="Z62" i="12"/>
  <c r="AA62" i="12" s="1"/>
  <c r="Z217" i="12"/>
  <c r="AA217" i="12" s="1"/>
  <c r="Z93" i="12"/>
  <c r="AA93" i="12" s="1"/>
  <c r="Z116" i="12"/>
  <c r="AA116" i="12" s="1"/>
  <c r="Z215" i="12"/>
  <c r="AA215" i="12" s="1"/>
  <c r="Z75" i="12"/>
  <c r="AA75" i="12" s="1"/>
  <c r="Z220" i="12"/>
  <c r="AA220" i="12" s="1"/>
  <c r="Z112" i="12"/>
  <c r="AA112" i="12" s="1"/>
  <c r="Z104" i="12"/>
  <c r="AA104" i="12" s="1"/>
  <c r="Z96" i="12"/>
  <c r="AA96" i="12" s="1"/>
  <c r="Z80" i="12"/>
  <c r="AA80" i="12" s="1"/>
  <c r="Z72" i="12"/>
  <c r="AA72" i="12" s="1"/>
  <c r="Z56" i="12"/>
  <c r="AA56" i="12" s="1"/>
  <c r="Z219" i="12"/>
  <c r="AA219" i="12" s="1"/>
  <c r="Z119" i="12"/>
  <c r="AA119" i="12" s="1"/>
  <c r="Z111" i="12"/>
  <c r="AA111" i="12" s="1"/>
  <c r="Z103" i="12"/>
  <c r="AA103" i="12" s="1"/>
  <c r="Z95" i="12"/>
  <c r="AA95" i="12" s="1"/>
  <c r="Z87" i="12"/>
  <c r="AA87" i="12" s="1"/>
  <c r="Z79" i="12"/>
  <c r="AA79" i="12" s="1"/>
  <c r="Z71" i="12"/>
  <c r="AA71" i="12" s="1"/>
  <c r="Z63" i="12"/>
  <c r="AA63" i="12" s="1"/>
  <c r="Z55" i="12"/>
  <c r="AA55" i="12" s="1"/>
  <c r="Z47" i="12"/>
  <c r="AA47" i="12" s="1"/>
  <c r="Z39" i="12"/>
  <c r="AA39" i="12" s="1"/>
  <c r="Z31" i="12"/>
  <c r="AA31" i="12" s="1"/>
  <c r="Z23" i="12"/>
  <c r="AA23" i="12" s="1"/>
  <c r="N19" i="12"/>
  <c r="O20" i="12"/>
  <c r="A13" i="13"/>
  <c r="N11" i="13"/>
  <c r="N12" i="13"/>
  <c r="N13" i="13"/>
  <c r="N9" i="13"/>
  <c r="C14" i="13"/>
  <c r="D14" i="13"/>
  <c r="E14" i="13"/>
  <c r="F14" i="13"/>
  <c r="G14" i="13"/>
  <c r="H14" i="13"/>
  <c r="I14" i="13"/>
  <c r="J14" i="13"/>
  <c r="K14" i="13"/>
  <c r="L14" i="13"/>
  <c r="M14" i="13"/>
  <c r="B14" i="13"/>
  <c r="T223" i="12"/>
  <c r="T222" i="12"/>
  <c r="T221" i="12"/>
  <c r="T220" i="12"/>
  <c r="T219" i="12"/>
  <c r="T218" i="12"/>
  <c r="T217" i="12"/>
  <c r="T216" i="12"/>
  <c r="T215" i="12"/>
  <c r="T214" i="12"/>
  <c r="T213" i="12"/>
  <c r="T120" i="12"/>
  <c r="T119" i="12"/>
  <c r="T118" i="12"/>
  <c r="T117" i="12"/>
  <c r="T116" i="12"/>
  <c r="T115" i="12"/>
  <c r="T114" i="12"/>
  <c r="T113" i="12"/>
  <c r="T112" i="12"/>
  <c r="T111" i="12"/>
  <c r="T110" i="12"/>
  <c r="T109" i="12"/>
  <c r="T108" i="12"/>
  <c r="T107" i="12"/>
  <c r="T106" i="12"/>
  <c r="T105" i="12"/>
  <c r="T104" i="12"/>
  <c r="T103" i="12"/>
  <c r="T102" i="12"/>
  <c r="T101" i="12"/>
  <c r="T100" i="12"/>
  <c r="T99" i="12"/>
  <c r="T98" i="12"/>
  <c r="T97" i="12"/>
  <c r="T96" i="12"/>
  <c r="T95" i="12"/>
  <c r="T94" i="12"/>
  <c r="T93" i="12"/>
  <c r="T92" i="12"/>
  <c r="T91" i="12"/>
  <c r="T90" i="12"/>
  <c r="T89" i="12"/>
  <c r="T88" i="12"/>
  <c r="T87" i="12"/>
  <c r="T86" i="12"/>
  <c r="T85" i="12"/>
  <c r="T84" i="12"/>
  <c r="T83" i="12"/>
  <c r="T82" i="12"/>
  <c r="T81" i="12"/>
  <c r="T80" i="12"/>
  <c r="T79" i="12"/>
  <c r="T78" i="12"/>
  <c r="T77" i="12"/>
  <c r="T76" i="12"/>
  <c r="T75" i="12"/>
  <c r="T74" i="12"/>
  <c r="T73" i="12"/>
  <c r="T72" i="12"/>
  <c r="T71" i="12"/>
  <c r="T70" i="12"/>
  <c r="T69" i="12"/>
  <c r="T68" i="12"/>
  <c r="T67" i="12"/>
  <c r="T66" i="12"/>
  <c r="T65" i="12"/>
  <c r="T64" i="12"/>
  <c r="T63" i="12"/>
  <c r="T62" i="12"/>
  <c r="T61" i="12"/>
  <c r="T60" i="12"/>
  <c r="T59" i="12"/>
  <c r="T58" i="12"/>
  <c r="T57" i="12"/>
  <c r="T56" i="12"/>
  <c r="T55" i="12"/>
  <c r="T54" i="12"/>
  <c r="T53" i="12"/>
  <c r="T52" i="12"/>
  <c r="T51" i="12"/>
  <c r="T50" i="12"/>
  <c r="T49" i="12"/>
  <c r="T48" i="12"/>
  <c r="T47" i="12"/>
  <c r="T46" i="12"/>
  <c r="T45" i="12"/>
  <c r="T44" i="12"/>
  <c r="T43" i="12"/>
  <c r="T42" i="12"/>
  <c r="T41" i="12"/>
  <c r="T40" i="12"/>
  <c r="T39" i="12"/>
  <c r="T38" i="12"/>
  <c r="T37" i="12"/>
  <c r="T36" i="12"/>
  <c r="T35" i="12"/>
  <c r="T34" i="12"/>
  <c r="T33" i="12"/>
  <c r="T32" i="12"/>
  <c r="T31" i="12"/>
  <c r="T30" i="12"/>
  <c r="T29" i="12"/>
  <c r="T28" i="12"/>
  <c r="T27" i="12"/>
  <c r="T26" i="12"/>
  <c r="T25" i="12"/>
  <c r="T24" i="12"/>
  <c r="T23" i="12"/>
  <c r="T22" i="12"/>
  <c r="AB24" i="12" s="1"/>
  <c r="T16" i="12"/>
  <c r="O13" i="12"/>
  <c r="O1" i="12" s="1"/>
  <c r="M13" i="12"/>
  <c r="L13" i="12"/>
  <c r="L1" i="12" s="1"/>
  <c r="V20" i="12" l="1"/>
  <c r="Z20" i="12"/>
  <c r="M17" i="12"/>
  <c r="M1" i="12"/>
  <c r="E8" i="12" s="1"/>
  <c r="L17" i="12"/>
  <c r="O17" i="12"/>
  <c r="N14" i="13"/>
  <c r="A14" i="16" s="1"/>
  <c r="T21" i="12"/>
  <c r="AB22" i="12" l="1"/>
  <c r="AB23" i="12"/>
  <c r="AB26" i="12"/>
  <c r="AB21" i="12"/>
  <c r="T15" i="12"/>
  <c r="T13" i="12"/>
  <c r="T14" i="12"/>
  <c r="T17" i="12" l="1"/>
  <c r="P4" i="12" s="1"/>
  <c r="C38" i="2"/>
  <c r="L38" i="2" s="1"/>
  <c r="I38" i="2" l="1"/>
  <c r="A18" i="16" l="1"/>
  <c r="E9" i="12" l="1"/>
  <c r="A6" i="16" s="1"/>
</calcChain>
</file>

<file path=xl/sharedStrings.xml><?xml version="1.0" encoding="utf-8"?>
<sst xmlns="http://schemas.openxmlformats.org/spreadsheetml/2006/main" count="200" uniqueCount="159">
  <si>
    <t>OPRÁVNENÉ VÝDAVKY PROJEKTU</t>
  </si>
  <si>
    <t>Výdavky projektu  v EUR (na 2 des.miesta)</t>
  </si>
  <si>
    <t>2. Neoprávnené výdavky spolu</t>
  </si>
  <si>
    <t>3. Celkové výdavky spolu (1+2)</t>
  </si>
  <si>
    <t>Korekcia</t>
  </si>
  <si>
    <t>Celkom v EUR</t>
  </si>
  <si>
    <t>Spolu</t>
  </si>
  <si>
    <t>Kontrola  pre žiadateľa</t>
  </si>
  <si>
    <t>Korekcia
(vypĺňa PPA)</t>
  </si>
  <si>
    <t>Suma po korekcii</t>
  </si>
  <si>
    <t>Množstvo</t>
  </si>
  <si>
    <t>Jednotková cena</t>
  </si>
  <si>
    <t>Rozpis oprávnených výdavkov</t>
  </si>
  <si>
    <t xml:space="preserve"> (v EUR na 2 desatiné miesta)</t>
  </si>
  <si>
    <t>INTENZITA POMOCI</t>
  </si>
  <si>
    <t>Rok</t>
  </si>
  <si>
    <t>Oprávnené výdavky projektu</t>
  </si>
  <si>
    <t>Výška žiadaného príspevku</t>
  </si>
  <si>
    <t>Vlastné zdroje</t>
  </si>
  <si>
    <t>% žiadaného prispevku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</si>
  <si>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</si>
  <si>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</si>
  <si>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</si>
  <si>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</si>
  <si>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</si>
  <si>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</si>
  <si>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</si>
  <si>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</si>
  <si>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</si>
  <si>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</si>
  <si>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</si>
  <si>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</si>
  <si>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Požadovaná výška príspevku z verejných zdrojov v EUR</t>
  </si>
  <si>
    <t xml:space="preserve">ČASOVÝ HARMONOGRAM PREDKLADANIA ŽIADOSTÍ O PLATBU </t>
  </si>
  <si>
    <t>Tabuľka č. 2</t>
  </si>
  <si>
    <t>Tabuľka č. 3</t>
  </si>
  <si>
    <t>vysúťažená suma celkom v EUR</t>
  </si>
  <si>
    <t xml:space="preserve">Roky spolu </t>
  </si>
  <si>
    <t>vyberte rok</t>
  </si>
  <si>
    <t>pre podmienené formátovanie</t>
  </si>
  <si>
    <t>počet chýb</t>
  </si>
  <si>
    <t>Tabuľka č. 1</t>
  </si>
  <si>
    <t>Roky spolu po korekcii</t>
  </si>
  <si>
    <t>Žiadateľ</t>
  </si>
  <si>
    <t>IČO</t>
  </si>
  <si>
    <t>Tabuľka č. 4</t>
  </si>
  <si>
    <t xml:space="preserve">Termín podania Žiadostí o platbu podľa mesiacov </t>
  </si>
  <si>
    <t>PODIEL TRŽIEB Z LESNÍCKEJ PRVOVÝROBY ALEBO POSKYTOVANÝCH LESNÍCKYCH SLUŽIEB</t>
  </si>
  <si>
    <t>BODOVACIE KRITÉRIA</t>
  </si>
  <si>
    <t xml:space="preserve">Odberateľ: </t>
  </si>
  <si>
    <t xml:space="preserve">Spracoval: </t>
  </si>
  <si>
    <t>V module</t>
  </si>
  <si>
    <t>Hlavička1</t>
  </si>
  <si>
    <t>Mena</t>
  </si>
  <si>
    <t>Hlavička2</t>
  </si>
  <si>
    <t>Obdobie</t>
  </si>
  <si>
    <t xml:space="preserve">Projektant: </t>
  </si>
  <si>
    <t xml:space="preserve">JKSO: 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</si>
  <si>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</si>
  <si>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</si>
  <si>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</si>
  <si>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</si>
  <si>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</si>
  <si>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</si>
  <si>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</si>
  <si>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</si>
  <si>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</si>
  <si>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</si>
  <si>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</si>
  <si>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Stavba:</t>
  </si>
  <si>
    <t>VF</t>
  </si>
  <si>
    <t>Objekt:</t>
  </si>
  <si>
    <t>Časť:</t>
  </si>
  <si>
    <t>Licencia:</t>
  </si>
  <si>
    <t>Por.</t>
  </si>
  <si>
    <t>Kód</t>
  </si>
  <si>
    <t>Kód položky</t>
  </si>
  <si>
    <t>Popis položky, stavebného dielu, remesla,</t>
  </si>
  <si>
    <t>Merná</t>
  </si>
  <si>
    <t>Jednotková</t>
  </si>
  <si>
    <t>Konštrukcie</t>
  </si>
  <si>
    <t>Špecifikovaný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</si>
  <si>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</si>
  <si>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</si>
  <si>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</si>
  <si>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</si>
  <si>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</si>
  <si>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</si>
  <si>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</si>
  <si>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</si>
  <si>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</si>
  <si>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</si>
  <si>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</si>
  <si>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</si>
  <si>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</si>
  <si>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</si>
  <si>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</si>
  <si>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</si>
  <si>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</si>
  <si>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</si>
  <si>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</si>
  <si>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</si>
  <si>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</si>
  <si>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</si>
  <si>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</si>
  <si>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</si>
  <si>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</si>
  <si>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</si>
  <si>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</si>
  <si>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001</t>
  </si>
  <si>
    <t>131301102</t>
  </si>
  <si>
    <t xml:space="preserve">Hĺbenie jám nezapaž. v horn. tr. 4 nad 100 do 1 000 m3        </t>
  </si>
  <si>
    <t>m3</t>
  </si>
  <si>
    <t>272</t>
  </si>
  <si>
    <t>131301109</t>
  </si>
  <si>
    <t xml:space="preserve">Príplatok za lepivosť horniny tr.4   </t>
  </si>
  <si>
    <t>253</t>
  </si>
  <si>
    <t xml:space="preserve">162207111  </t>
  </si>
  <si>
    <t xml:space="preserve">Vodor. premiestnenie výkop. horn. 1-4 50 m      </t>
  </si>
  <si>
    <t>Prehľad rozpočtových nákladov</t>
  </si>
  <si>
    <t>1a. Oprávnené výdavky - menej rozvinuté regióny</t>
  </si>
  <si>
    <t>1. Oprávnené výdavky spolu (1=1a+1b)</t>
  </si>
  <si>
    <t>miesto realizácie</t>
  </si>
  <si>
    <t>menej rozvinuté regióny</t>
  </si>
  <si>
    <t>ostatné regióny</t>
  </si>
  <si>
    <t>1b. Oprávnené výdavky - ostatné regióny (Bratislavský kraj)</t>
  </si>
  <si>
    <t>Zameranie projektu</t>
  </si>
  <si>
    <t>oblasť</t>
  </si>
  <si>
    <t>vyberte oblasť</t>
  </si>
  <si>
    <r>
      <t>b)</t>
    </r>
    <r>
      <rPr>
        <sz val="7"/>
        <color theme="1"/>
        <rFont val="Times New Roman"/>
        <family val="1"/>
        <charset val="238"/>
      </rPr>
      <t> </t>
    </r>
    <r>
      <rPr>
        <sz val="10"/>
        <color theme="1"/>
        <rFont val="Calibri"/>
        <family val="2"/>
        <charset val="238"/>
      </rPr>
      <t>zníženie energetickej náročnosti výroby, vrátane emisií</t>
    </r>
  </si>
  <si>
    <t>a) digitalizáciu a robotizáciu v spracovaní poľnohospodárskych produktov</t>
  </si>
  <si>
    <t>d) efektívne a/alebo ekologické využitie odpadov a vedľajších produktov z výroby</t>
  </si>
  <si>
    <r>
      <t>c)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Calibri"/>
        <family val="2"/>
        <charset val="238"/>
      </rPr>
      <t>ekologizáciu výroby</t>
    </r>
  </si>
  <si>
    <t>e) Investície do spracovania vlastných produktov, alebo vlastnej lokálnej predajne</t>
  </si>
  <si>
    <t>f) Investície prinášajúce zlepšenie bezpečnostných podmienok zamestnancov pri práci</t>
  </si>
  <si>
    <t>g) Investície zlepšujúce životné podmienky zvierat</t>
  </si>
  <si>
    <t>h) Rozšírenie výroby alebo zavedenie nových výrobkov</t>
  </si>
  <si>
    <t>Investície do odbytových miest (vrátane súvisiacich investícií do logistiky) a mobilných odbytových zariadení</t>
  </si>
  <si>
    <t>Mäsopriemysel, hydinársky priemysel a spracovanie vajec</t>
  </si>
  <si>
    <t>Mliekarenský priemysel a výroba mliečnych výrobkov</t>
  </si>
  <si>
    <t>Mlynský, pekárenský, pečivárenský a cukrovinkársky priemysel</t>
  </si>
  <si>
    <t>Konzervárenský priemysel a mraziarenský priemysel vrátane výroby termosterilizovaných pokrmov, hotových jedál, omáčok, dojčenských výživ, pretlakov, kečupov, džemov a lekvárov a priemysel výroby korenín</t>
  </si>
  <si>
    <t>Cukrovarnícky priemysel, tukový priemysel vrátane spracovania olejnín a strukovín</t>
  </si>
  <si>
    <t>Pivovarnícko - sladovnícky priemysel, liehovarnícky priemysel, vinársky priemysel, priemysel nealko nápojov a škrobárenský priemysel</t>
  </si>
  <si>
    <t>Výroba kŕmnych zmesí a ostatné spracovanie alebo uvádzanie na trh neuvedené v predchádzajúcich bodoch, napr. spracovanie medu, spracovanie liečivých rastlín, osív a sadív a pod.</t>
  </si>
  <si>
    <t>Názov projektu</t>
  </si>
  <si>
    <t>vyberte</t>
  </si>
  <si>
    <t>áno</t>
  </si>
  <si>
    <t>nie</t>
  </si>
  <si>
    <t>Financovanie z EURI</t>
  </si>
  <si>
    <t>výstup na prílohe I. ZFEU menej rozvinuté regióny</t>
  </si>
  <si>
    <t>výstup na prílohe I. ZFEU ostatné regióny (Bratislavský kraj)</t>
  </si>
  <si>
    <t>výstup mimo prílohy I. ZFEU - TN, NR, TT kraj</t>
  </si>
  <si>
    <t>výstup mimo prílohy I. ZFEU ostatné regióny (Bratislavský kraj)</t>
  </si>
  <si>
    <t>Produkt spracovania</t>
  </si>
  <si>
    <t>región</t>
  </si>
  <si>
    <t>podmienené formátovanie</t>
  </si>
  <si>
    <t>výstup mimo prílohy I. ZFEU - PO, KE kraj</t>
  </si>
  <si>
    <t>výstup mimo prílohy I. ZFEU - BB, ZA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</si>
</sst>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0"/>
    <numFmt numFmtId="165" formatCode="#,##0.000"/>
    <numFmt numFmtId="166" formatCode="0.000"/>
    <numFmt numFmtId="167" formatCode="00000000"/>
  </numFmts>
  <fonts count="2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b/>
      <u/>
      <sz val="12"/>
      <color rgb="FF00B05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CE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8"/>
      <color indexed="8"/>
      <name val="Arial CE"/>
      <charset val="238"/>
    </font>
    <font>
      <sz val="9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sz val="7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13" fillId="0" borderId="0"/>
    <xf numFmtId="0" fontId="11" fillId="0" borderId="0"/>
    <xf numFmtId="0" fontId="14" fillId="0" borderId="0"/>
    <xf numFmtId="0" fontId="17" fillId="0" borderId="0"/>
    <xf numFmtId="0" fontId="1" fillId="0" borderId="0"/>
  </cellStyleXfs>
  <cellXfs count="238">
    <xf numFmtId="0" fontId="0" fillId="0" borderId="0" xfId="0"/>
    <xf numFmtId="0" fontId="4" fillId="0" borderId="0" xfId="0" applyFont="1"/>
    <xf numFmtId="0" fontId="3" fillId="0" borderId="0" xfId="0" applyFont="1"/>
    <xf numFmtId="0" fontId="4" fillId="0" borderId="0" xfId="0" applyFont="1" applyFill="1" applyBorder="1" applyAlignment="1">
      <alignment vertical="center"/>
    </xf>
    <xf numFmtId="4" fontId="2" fillId="0" borderId="2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/>
    <xf numFmtId="0" fontId="7" fillId="0" borderId="0" xfId="0" applyFont="1" applyFill="1"/>
    <xf numFmtId="0" fontId="7" fillId="0" borderId="0" xfId="0" applyFont="1"/>
    <xf numFmtId="4" fontId="7" fillId="0" borderId="0" xfId="0" applyNumberFormat="1" applyFont="1"/>
    <xf numFmtId="0" fontId="7" fillId="7" borderId="0" xfId="0" applyFont="1" applyFill="1" applyAlignment="1">
      <alignment vertical="center"/>
    </xf>
    <xf numFmtId="0" fontId="7" fillId="7" borderId="0" xfId="0" applyFont="1" applyFill="1" applyAlignment="1">
      <alignment horizontal="center" vertical="center"/>
    </xf>
    <xf numFmtId="0" fontId="6" fillId="0" borderId="0" xfId="0" applyFont="1"/>
    <xf numFmtId="0" fontId="7" fillId="0" borderId="0" xfId="0" applyFont="1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3" borderId="35" xfId="0" applyFont="1" applyFill="1" applyBorder="1" applyAlignment="1" applyProtection="1">
      <alignment vertical="center"/>
      <protection hidden="1"/>
    </xf>
    <xf numFmtId="0" fontId="6" fillId="3" borderId="35" xfId="0" applyFont="1" applyFill="1" applyBorder="1" applyAlignment="1" applyProtection="1">
      <alignment horizontal="center" vertical="center"/>
      <protection hidden="1"/>
    </xf>
    <xf numFmtId="0" fontId="6" fillId="3" borderId="35" xfId="0" applyFont="1" applyFill="1" applyBorder="1" applyAlignment="1" applyProtection="1">
      <alignment horizontal="left" vertical="center"/>
      <protection hidden="1"/>
    </xf>
    <xf numFmtId="0" fontId="6" fillId="3" borderId="36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0" fontId="6" fillId="3" borderId="29" xfId="0" applyFont="1" applyFill="1" applyBorder="1" applyAlignment="1" applyProtection="1">
      <alignment horizontal="center" vertical="center"/>
      <protection locked="0"/>
    </xf>
    <xf numFmtId="0" fontId="6" fillId="3" borderId="29" xfId="0" applyFont="1" applyFill="1" applyBorder="1" applyAlignment="1" applyProtection="1">
      <alignment horizontal="center" vertical="center"/>
      <protection hidden="1"/>
    </xf>
    <xf numFmtId="0" fontId="6" fillId="3" borderId="29" xfId="0" applyFont="1" applyFill="1" applyBorder="1" applyAlignment="1">
      <alignment horizontal="center" vertical="center"/>
    </xf>
    <xf numFmtId="4" fontId="6" fillId="3" borderId="17" xfId="0" applyNumberFormat="1" applyFont="1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4" fontId="6" fillId="0" borderId="19" xfId="0" applyNumberFormat="1" applyFont="1" applyBorder="1" applyAlignment="1" applyProtection="1">
      <alignment vertical="center"/>
      <protection locked="0"/>
    </xf>
    <xf numFmtId="0" fontId="6" fillId="2" borderId="2" xfId="0" applyFont="1" applyFill="1" applyBorder="1" applyAlignment="1">
      <alignment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2" borderId="21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4" fontId="6" fillId="2" borderId="17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25" xfId="0" applyFont="1" applyFill="1" applyBorder="1" applyAlignment="1">
      <alignment vertical="center"/>
    </xf>
    <xf numFmtId="0" fontId="6" fillId="3" borderId="37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4" fontId="6" fillId="3" borderId="29" xfId="0" applyNumberFormat="1" applyFont="1" applyFill="1" applyBorder="1" applyAlignment="1">
      <alignment horizontal="center" vertical="center" wrapText="1"/>
    </xf>
    <xf numFmtId="4" fontId="7" fillId="0" borderId="23" xfId="0" applyNumberFormat="1" applyFont="1" applyBorder="1" applyAlignment="1" applyProtection="1">
      <alignment vertical="center" wrapText="1"/>
      <protection locked="0"/>
    </xf>
    <xf numFmtId="4" fontId="7" fillId="0" borderId="19" xfId="0" applyNumberFormat="1" applyFont="1" applyBorder="1" applyAlignment="1" applyProtection="1">
      <alignment vertical="center" wrapText="1"/>
      <protection locked="0"/>
    </xf>
    <xf numFmtId="4" fontId="6" fillId="2" borderId="19" xfId="0" applyNumberFormat="1" applyFont="1" applyFill="1" applyBorder="1" applyAlignment="1" applyProtection="1">
      <alignment vertical="center" wrapText="1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4" fontId="6" fillId="0" borderId="19" xfId="0" applyNumberFormat="1" applyFont="1" applyBorder="1" applyAlignment="1" applyProtection="1">
      <alignment horizontal="center" vertical="center" wrapText="1"/>
      <protection hidden="1"/>
    </xf>
    <xf numFmtId="4" fontId="6" fillId="0" borderId="19" xfId="0" applyNumberFormat="1" applyFont="1" applyBorder="1" applyAlignment="1" applyProtection="1">
      <alignment vertical="center" wrapText="1"/>
      <protection locked="0"/>
    </xf>
    <xf numFmtId="4" fontId="6" fillId="0" borderId="22" xfId="0" applyNumberFormat="1" applyFont="1" applyBorder="1" applyAlignment="1" applyProtection="1">
      <alignment vertical="center" wrapText="1"/>
      <protection hidden="1"/>
    </xf>
    <xf numFmtId="0" fontId="7" fillId="0" borderId="0" xfId="0" applyFont="1" applyAlignment="1">
      <alignment wrapText="1"/>
    </xf>
    <xf numFmtId="4" fontId="7" fillId="0" borderId="4" xfId="0" applyNumberFormat="1" applyFont="1" applyBorder="1" applyAlignment="1" applyProtection="1">
      <alignment vertical="center"/>
      <protection locked="0"/>
    </xf>
    <xf numFmtId="4" fontId="7" fillId="0" borderId="2" xfId="0" applyNumberFormat="1" applyFont="1" applyBorder="1" applyAlignment="1" applyProtection="1">
      <alignment vertical="center"/>
      <protection locked="0"/>
    </xf>
    <xf numFmtId="4" fontId="6" fillId="0" borderId="2" xfId="0" applyNumberFormat="1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 hidden="1"/>
    </xf>
    <xf numFmtId="4" fontId="7" fillId="0" borderId="12" xfId="0" applyNumberFormat="1" applyFont="1" applyBorder="1" applyAlignment="1" applyProtection="1">
      <alignment vertical="center"/>
      <protection locked="0"/>
    </xf>
    <xf numFmtId="4" fontId="7" fillId="0" borderId="1" xfId="0" applyNumberFormat="1" applyFont="1" applyBorder="1" applyAlignment="1" applyProtection="1">
      <alignment vertical="center"/>
      <protection locked="0"/>
    </xf>
    <xf numFmtId="4" fontId="6" fillId="2" borderId="29" xfId="0" applyNumberFormat="1" applyFont="1" applyFill="1" applyBorder="1" applyAlignment="1" applyProtection="1">
      <alignment vertical="center" wrapText="1"/>
      <protection hidden="1"/>
    </xf>
    <xf numFmtId="0" fontId="6" fillId="0" borderId="29" xfId="0" applyFont="1" applyBorder="1" applyAlignment="1" applyProtection="1">
      <alignment horizontal="center" vertical="center" wrapText="1"/>
      <protection hidden="1"/>
    </xf>
    <xf numFmtId="4" fontId="6" fillId="0" borderId="29" xfId="0" applyNumberFormat="1" applyFont="1" applyBorder="1" applyAlignment="1" applyProtection="1">
      <alignment horizontal="center" vertical="center" wrapText="1"/>
      <protection hidden="1"/>
    </xf>
    <xf numFmtId="4" fontId="6" fillId="0" borderId="1" xfId="0" applyNumberFormat="1" applyFont="1" applyBorder="1" applyAlignment="1" applyProtection="1">
      <alignment vertical="center"/>
      <protection locked="0"/>
    </xf>
    <xf numFmtId="4" fontId="6" fillId="0" borderId="13" xfId="0" applyNumberFormat="1" applyFont="1" applyBorder="1" applyAlignment="1" applyProtection="1">
      <alignment vertical="center"/>
      <protection hidden="1"/>
    </xf>
    <xf numFmtId="0" fontId="3" fillId="4" borderId="1" xfId="0" applyFont="1" applyFill="1" applyBorder="1" applyAlignment="1">
      <alignment horizontal="center" vertical="center"/>
    </xf>
    <xf numFmtId="0" fontId="3" fillId="5" borderId="33" xfId="0" applyFont="1" applyFill="1" applyBorder="1" applyAlignment="1" applyProtection="1">
      <alignment horizontal="center" vertical="center"/>
      <protection hidden="1"/>
    </xf>
    <xf numFmtId="4" fontId="2" fillId="0" borderId="19" xfId="0" applyNumberFormat="1" applyFont="1" applyBorder="1" applyAlignment="1" applyProtection="1">
      <alignment vertical="center"/>
      <protection locked="0"/>
    </xf>
    <xf numFmtId="4" fontId="5" fillId="4" borderId="22" xfId="0" applyNumberFormat="1" applyFont="1" applyFill="1" applyBorder="1" applyAlignment="1" applyProtection="1">
      <alignment vertical="center"/>
      <protection hidden="1"/>
    </xf>
    <xf numFmtId="4" fontId="5" fillId="4" borderId="20" xfId="0" applyNumberFormat="1" applyFont="1" applyFill="1" applyBorder="1" applyAlignment="1" applyProtection="1">
      <alignment vertical="center"/>
      <protection hidden="1"/>
    </xf>
    <xf numFmtId="4" fontId="5" fillId="4" borderId="1" xfId="0" applyNumberFormat="1" applyFont="1" applyFill="1" applyBorder="1" applyAlignment="1" applyProtection="1">
      <alignment vertical="center"/>
      <protection hidden="1"/>
    </xf>
    <xf numFmtId="4" fontId="5" fillId="4" borderId="13" xfId="0" applyNumberFormat="1" applyFont="1" applyFill="1" applyBorder="1" applyAlignment="1" applyProtection="1">
      <alignment vertical="center"/>
      <protection hidden="1"/>
    </xf>
    <xf numFmtId="0" fontId="3" fillId="6" borderId="28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7" fillId="8" borderId="2" xfId="0" applyFont="1" applyFill="1" applyBorder="1" applyAlignment="1">
      <alignment vertical="center"/>
    </xf>
    <xf numFmtId="0" fontId="4" fillId="8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4" borderId="12" xfId="0" applyFont="1" applyFill="1" applyBorder="1" applyAlignment="1">
      <alignment horizontal="center" vertical="center"/>
    </xf>
    <xf numFmtId="4" fontId="2" fillId="0" borderId="23" xfId="0" applyNumberFormat="1" applyFont="1" applyBorder="1" applyAlignment="1" applyProtection="1">
      <alignment vertical="center"/>
      <protection locked="0"/>
    </xf>
    <xf numFmtId="4" fontId="2" fillId="0" borderId="4" xfId="0" applyNumberFormat="1" applyFont="1" applyBorder="1" applyAlignment="1" applyProtection="1">
      <alignment vertical="center"/>
      <protection locked="0"/>
    </xf>
    <xf numFmtId="4" fontId="5" fillId="4" borderId="12" xfId="0" applyNumberFormat="1" applyFont="1" applyFill="1" applyBorder="1" applyAlignment="1" applyProtection="1">
      <alignment vertical="center"/>
      <protection hidden="1"/>
    </xf>
    <xf numFmtId="0" fontId="3" fillId="4" borderId="43" xfId="0" applyFont="1" applyFill="1" applyBorder="1" applyAlignment="1">
      <alignment horizontal="center" vertical="center"/>
    </xf>
    <xf numFmtId="0" fontId="15" fillId="0" borderId="0" xfId="4" applyFont="1" applyProtection="1"/>
    <xf numFmtId="0" fontId="16" fillId="0" borderId="0" xfId="4" applyFont="1" applyProtection="1"/>
    <xf numFmtId="4" fontId="16" fillId="0" borderId="0" xfId="4" applyNumberFormat="1" applyFont="1" applyProtection="1"/>
    <xf numFmtId="164" fontId="16" fillId="0" borderId="0" xfId="4" applyNumberFormat="1" applyFont="1" applyProtection="1"/>
    <xf numFmtId="165" fontId="16" fillId="0" borderId="0" xfId="4" applyNumberFormat="1" applyFont="1" applyProtection="1"/>
    <xf numFmtId="49" fontId="18" fillId="0" borderId="0" xfId="5" applyNumberFormat="1" applyFont="1"/>
    <xf numFmtId="0" fontId="18" fillId="0" borderId="0" xfId="5" applyFont="1"/>
    <xf numFmtId="49" fontId="16" fillId="0" borderId="0" xfId="4" applyNumberFormat="1" applyFont="1" applyProtection="1"/>
    <xf numFmtId="49" fontId="19" fillId="0" borderId="0" xfId="5" applyNumberFormat="1" applyFont="1"/>
    <xf numFmtId="0" fontId="19" fillId="0" borderId="0" xfId="5" applyFont="1"/>
    <xf numFmtId="49" fontId="16" fillId="0" borderId="0" xfId="4" applyNumberFormat="1" applyFont="1" applyAlignment="1" applyProtection="1">
      <alignment horizontal="center"/>
    </xf>
    <xf numFmtId="49" fontId="16" fillId="0" borderId="0" xfId="4" applyNumberFormat="1" applyFont="1" applyAlignment="1" applyProtection="1"/>
    <xf numFmtId="0" fontId="20" fillId="0" borderId="0" xfId="4" applyFont="1" applyProtection="1"/>
    <xf numFmtId="0" fontId="16" fillId="0" borderId="44" xfId="4" applyFont="1" applyBorder="1" applyAlignment="1" applyProtection="1">
      <alignment horizontal="center"/>
    </xf>
    <xf numFmtId="0" fontId="16" fillId="0" borderId="45" xfId="4" applyFont="1" applyBorder="1" applyAlignment="1" applyProtection="1">
      <alignment horizontal="centerContinuous"/>
    </xf>
    <xf numFmtId="0" fontId="16" fillId="0" borderId="4" xfId="4" applyFont="1" applyBorder="1" applyAlignment="1" applyProtection="1">
      <alignment horizontal="centerContinuous"/>
    </xf>
    <xf numFmtId="0" fontId="16" fillId="0" borderId="3" xfId="4" applyFont="1" applyBorder="1" applyAlignment="1" applyProtection="1">
      <alignment horizontal="centerContinuous"/>
    </xf>
    <xf numFmtId="0" fontId="16" fillId="0" borderId="46" xfId="4" applyNumberFormat="1" applyFont="1" applyBorder="1" applyAlignment="1" applyProtection="1">
      <alignment horizontal="center"/>
    </xf>
    <xf numFmtId="0" fontId="16" fillId="0" borderId="44" xfId="4" applyNumberFormat="1" applyFont="1" applyBorder="1" applyAlignment="1" applyProtection="1">
      <alignment horizontal="center"/>
    </xf>
    <xf numFmtId="0" fontId="21" fillId="0" borderId="0" xfId="4" applyFont="1" applyAlignment="1" applyProtection="1">
      <alignment horizontal="center"/>
      <protection locked="0"/>
    </xf>
    <xf numFmtId="0" fontId="16" fillId="0" borderId="0" xfId="4" applyFont="1" applyAlignment="1" applyProtection="1">
      <alignment horizontal="center"/>
    </xf>
    <xf numFmtId="49" fontId="16" fillId="0" borderId="0" xfId="4" applyNumberFormat="1" applyFont="1" applyAlignment="1" applyProtection="1">
      <alignment horizontal="left"/>
    </xf>
    <xf numFmtId="0" fontId="16" fillId="0" borderId="19" xfId="4" applyFont="1" applyBorder="1" applyAlignment="1" applyProtection="1">
      <alignment horizontal="center"/>
    </xf>
    <xf numFmtId="0" fontId="16" fillId="0" borderId="19" xfId="4" applyFont="1" applyBorder="1" applyAlignment="1" applyProtection="1">
      <alignment horizontal="center" vertical="center"/>
    </xf>
    <xf numFmtId="0" fontId="16" fillId="0" borderId="23" xfId="4" applyFont="1" applyBorder="1" applyAlignment="1" applyProtection="1">
      <alignment horizontal="center"/>
    </xf>
    <xf numFmtId="0" fontId="16" fillId="0" borderId="23" xfId="4" applyNumberFormat="1" applyFont="1" applyBorder="1" applyAlignment="1" applyProtection="1">
      <alignment horizontal="center"/>
    </xf>
    <xf numFmtId="0" fontId="16" fillId="0" borderId="19" xfId="4" applyNumberFormat="1" applyFont="1" applyBorder="1" applyAlignment="1" applyProtection="1">
      <alignment horizontal="center"/>
    </xf>
    <xf numFmtId="49" fontId="16" fillId="0" borderId="0" xfId="4" applyNumberFormat="1" applyFont="1" applyAlignment="1" applyProtection="1">
      <alignment horizontal="left" vertical="top"/>
    </xf>
    <xf numFmtId="49" fontId="16" fillId="0" borderId="0" xfId="4" applyNumberFormat="1" applyFont="1" applyAlignment="1" applyProtection="1">
      <alignment horizontal="center" vertical="top"/>
    </xf>
    <xf numFmtId="49" fontId="16" fillId="0" borderId="0" xfId="4" applyNumberFormat="1" applyFont="1" applyAlignment="1" applyProtection="1">
      <alignment vertical="top"/>
    </xf>
    <xf numFmtId="49" fontId="16" fillId="0" borderId="0" xfId="4" applyNumberFormat="1" applyFont="1" applyAlignment="1" applyProtection="1">
      <alignment horizontal="left" vertical="top" wrapText="1"/>
    </xf>
    <xf numFmtId="165" fontId="16" fillId="0" borderId="0" xfId="4" applyNumberFormat="1" applyFont="1" applyAlignment="1" applyProtection="1">
      <alignment vertical="top"/>
    </xf>
    <xf numFmtId="4" fontId="16" fillId="0" borderId="0" xfId="4" applyNumberFormat="1" applyFont="1" applyAlignment="1" applyProtection="1">
      <alignment horizontal="center" vertical="top"/>
    </xf>
    <xf numFmtId="4" fontId="16" fillId="0" borderId="0" xfId="4" applyNumberFormat="1" applyFont="1" applyAlignment="1" applyProtection="1">
      <alignment vertical="top"/>
    </xf>
    <xf numFmtId="164" fontId="16" fillId="0" borderId="0" xfId="4" applyNumberFormat="1" applyFont="1" applyAlignment="1" applyProtection="1">
      <alignment vertical="top"/>
    </xf>
    <xf numFmtId="0" fontId="16" fillId="0" borderId="0" xfId="4" applyFont="1" applyAlignment="1" applyProtection="1">
      <alignment vertical="top"/>
    </xf>
    <xf numFmtId="0" fontId="16" fillId="0" borderId="0" xfId="4" applyFont="1" applyAlignment="1" applyProtection="1">
      <alignment horizontal="center" vertical="top"/>
    </xf>
    <xf numFmtId="165" fontId="16" fillId="0" borderId="0" xfId="4" applyNumberFormat="1" applyFont="1" applyAlignment="1" applyProtection="1">
      <alignment horizontal="right" vertical="top"/>
    </xf>
    <xf numFmtId="166" fontId="16" fillId="0" borderId="0" xfId="4" applyNumberFormat="1" applyFont="1" applyAlignment="1" applyProtection="1">
      <alignment horizontal="center" vertical="top"/>
    </xf>
    <xf numFmtId="165" fontId="16" fillId="0" borderId="0" xfId="4" applyNumberFormat="1" applyFont="1" applyAlignment="1" applyProtection="1">
      <alignment horizontal="left" vertical="top"/>
    </xf>
    <xf numFmtId="165" fontId="16" fillId="0" borderId="0" xfId="4" applyNumberFormat="1" applyFont="1" applyAlignment="1" applyProtection="1">
      <alignment horizontal="center" vertical="top"/>
    </xf>
    <xf numFmtId="165" fontId="22" fillId="0" borderId="0" xfId="4" applyNumberFormat="1" applyFont="1" applyAlignment="1">
      <alignment wrapText="1"/>
    </xf>
    <xf numFmtId="0" fontId="16" fillId="0" borderId="0" xfId="4" applyFont="1" applyAlignment="1" applyProtection="1">
      <alignment horizontal="left" vertical="top"/>
    </xf>
    <xf numFmtId="0" fontId="16" fillId="0" borderId="0" xfId="4" applyFont="1" applyAlignment="1" applyProtection="1">
      <alignment horizontal="right" vertical="top"/>
    </xf>
    <xf numFmtId="0" fontId="15" fillId="0" borderId="0" xfId="4" applyFont="1" applyAlignment="1" applyProtection="1">
      <alignment horizontal="left" vertical="top"/>
    </xf>
    <xf numFmtId="0" fontId="6" fillId="3" borderId="21" xfId="0" applyFont="1" applyFill="1" applyBorder="1" applyAlignment="1">
      <alignment horizontal="left" vertical="center"/>
    </xf>
    <xf numFmtId="0" fontId="6" fillId="2" borderId="47" xfId="0" applyFont="1" applyFill="1" applyBorder="1" applyAlignment="1">
      <alignment vertical="center"/>
    </xf>
    <xf numFmtId="0" fontId="6" fillId="2" borderId="48" xfId="0" applyFont="1" applyFill="1" applyBorder="1" applyAlignment="1">
      <alignment vertical="center"/>
    </xf>
    <xf numFmtId="0" fontId="6" fillId="2" borderId="49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7" fillId="0" borderId="17" xfId="0" applyFont="1" applyBorder="1"/>
    <xf numFmtId="0" fontId="6" fillId="3" borderId="50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6" fillId="7" borderId="0" xfId="0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6" fillId="2" borderId="19" xfId="0" applyNumberFormat="1" applyFont="1" applyFill="1" applyBorder="1" applyAlignment="1" applyProtection="1">
      <alignment vertical="center"/>
      <protection hidden="1"/>
    </xf>
    <xf numFmtId="4" fontId="6" fillId="2" borderId="2" xfId="0" applyNumberFormat="1" applyFont="1" applyFill="1" applyBorder="1" applyAlignment="1" applyProtection="1">
      <alignment vertical="center"/>
      <protection hidden="1"/>
    </xf>
    <xf numFmtId="4" fontId="6" fillId="2" borderId="1" xfId="0" applyNumberFormat="1" applyFont="1" applyFill="1" applyBorder="1" applyAlignment="1" applyProtection="1">
      <alignment vertical="center"/>
      <protection hidden="1"/>
    </xf>
    <xf numFmtId="4" fontId="6" fillId="2" borderId="22" xfId="0" applyNumberFormat="1" applyFont="1" applyFill="1" applyBorder="1" applyAlignment="1" applyProtection="1">
      <alignment vertical="center"/>
      <protection hidden="1"/>
    </xf>
    <xf numFmtId="4" fontId="6" fillId="2" borderId="20" xfId="0" applyNumberFormat="1" applyFont="1" applyFill="1" applyBorder="1" applyAlignment="1" applyProtection="1">
      <alignment vertical="center"/>
      <protection hidden="1"/>
    </xf>
    <xf numFmtId="4" fontId="6" fillId="2" borderId="13" xfId="0" applyNumberFormat="1" applyFont="1" applyFill="1" applyBorder="1" applyAlignment="1" applyProtection="1">
      <alignment vertical="center"/>
      <protection hidden="1"/>
    </xf>
    <xf numFmtId="0" fontId="6" fillId="3" borderId="17" xfId="0" applyFont="1" applyFill="1" applyBorder="1" applyAlignment="1">
      <alignment horizontal="left" vertical="center"/>
    </xf>
    <xf numFmtId="0" fontId="24" fillId="0" borderId="0" xfId="0" applyFont="1" applyAlignment="1">
      <alignment horizontal="justify" vertical="center"/>
    </xf>
    <xf numFmtId="0" fontId="7" fillId="0" borderId="0" xfId="0" applyFont="1" applyBorder="1"/>
    <xf numFmtId="0" fontId="6" fillId="3" borderId="35" xfId="0" applyFont="1" applyFill="1" applyBorder="1" applyAlignment="1">
      <alignment horizontal="left" vertical="center"/>
    </xf>
    <xf numFmtId="0" fontId="26" fillId="0" borderId="23" xfId="0" applyFont="1" applyBorder="1" applyAlignment="1" applyProtection="1">
      <alignment horizontal="left" vertical="center" wrapText="1"/>
      <protection locked="0"/>
    </xf>
    <xf numFmtId="0" fontId="24" fillId="0" borderId="39" xfId="0" applyFont="1" applyBorder="1" applyAlignment="1">
      <alignment vertical="center" wrapText="1"/>
    </xf>
    <xf numFmtId="0" fontId="24" fillId="0" borderId="51" xfId="0" applyFont="1" applyBorder="1" applyAlignment="1">
      <alignment horizontal="justify" vertical="center" wrapText="1"/>
    </xf>
    <xf numFmtId="0" fontId="24" fillId="0" borderId="40" xfId="0" applyFont="1" applyBorder="1" applyAlignment="1">
      <alignment horizontal="justify" vertical="center" wrapText="1"/>
    </xf>
    <xf numFmtId="0" fontId="7" fillId="8" borderId="45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7" borderId="0" xfId="0" applyFont="1" applyFill="1" applyAlignment="1">
      <alignment horizontal="center" vertical="center" wrapText="1"/>
    </xf>
    <xf numFmtId="4" fontId="7" fillId="0" borderId="0" xfId="0" applyNumberFormat="1" applyFont="1" applyAlignment="1">
      <alignment vertical="center" wrapText="1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3" fillId="6" borderId="30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3" fillId="5" borderId="23" xfId="0" applyFont="1" applyFill="1" applyBorder="1" applyAlignment="1" applyProtection="1">
      <alignment horizontal="left" vertical="center" wrapText="1"/>
      <protection hidden="1"/>
    </xf>
    <xf numFmtId="0" fontId="3" fillId="5" borderId="4" xfId="0" applyFont="1" applyFill="1" applyBorder="1" applyAlignment="1" applyProtection="1">
      <alignment horizontal="left" vertical="center" wrapText="1"/>
      <protection hidden="1"/>
    </xf>
    <xf numFmtId="0" fontId="3" fillId="5" borderId="46" xfId="0" applyFont="1" applyFill="1" applyBorder="1" applyAlignment="1" applyProtection="1">
      <alignment horizontal="left" vertical="center" wrapText="1"/>
      <protection hidden="1"/>
    </xf>
    <xf numFmtId="0" fontId="3" fillId="6" borderId="55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1" applyFont="1" applyAlignment="1" applyProtection="1">
      <alignment horizontal="left" vertical="center"/>
      <protection hidden="1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hidden="1"/>
    </xf>
    <xf numFmtId="0" fontId="12" fillId="3" borderId="39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7" fillId="0" borderId="2" xfId="0" applyNumberFormat="1" applyFont="1" applyBorder="1" applyAlignment="1" applyProtection="1">
      <alignment horizontal="left" vertical="center" wrapText="1"/>
      <protection locked="0"/>
    </xf>
    <xf numFmtId="0" fontId="7" fillId="8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vertical="center" wrapText="1"/>
      <protection locked="0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38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 wrapText="1"/>
      <protection locked="0"/>
    </xf>
    <xf numFmtId="167" fontId="7" fillId="0" borderId="2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10" fontId="3" fillId="6" borderId="30" xfId="0" applyNumberFormat="1" applyFont="1" applyFill="1" applyBorder="1" applyAlignment="1" applyProtection="1">
      <alignment horizontal="center" vertical="center"/>
      <protection hidden="1"/>
    </xf>
    <xf numFmtId="10" fontId="3" fillId="6" borderId="31" xfId="0" applyNumberFormat="1" applyFont="1" applyFill="1" applyBorder="1" applyAlignment="1" applyProtection="1">
      <alignment horizontal="center" vertical="center"/>
      <protection hidden="1"/>
    </xf>
    <xf numFmtId="4" fontId="3" fillId="6" borderId="30" xfId="0" applyNumberFormat="1" applyFont="1" applyFill="1" applyBorder="1" applyAlignment="1" applyProtection="1">
      <alignment horizontal="center" vertical="center"/>
      <protection hidden="1"/>
    </xf>
    <xf numFmtId="0" fontId="3" fillId="6" borderId="30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10" fontId="4" fillId="5" borderId="19" xfId="0" applyNumberFormat="1" applyFont="1" applyFill="1" applyBorder="1" applyAlignment="1" applyProtection="1">
      <alignment horizontal="center" vertical="center"/>
      <protection hidden="1"/>
    </xf>
    <xf numFmtId="10" fontId="4" fillId="5" borderId="22" xfId="0" applyNumberFormat="1" applyFont="1" applyFill="1" applyBorder="1" applyAlignment="1" applyProtection="1">
      <alignment horizontal="center" vertical="center"/>
      <protection hidden="1"/>
    </xf>
    <xf numFmtId="4" fontId="4" fillId="5" borderId="19" xfId="0" applyNumberFormat="1" applyFont="1" applyFill="1" applyBorder="1" applyAlignment="1" applyProtection="1">
      <alignment horizontal="center" vertical="center"/>
      <protection hidden="1"/>
    </xf>
    <xf numFmtId="4" fontId="4" fillId="5" borderId="45" xfId="0" applyNumberFormat="1" applyFont="1" applyFill="1" applyBorder="1" applyAlignment="1" applyProtection="1">
      <alignment horizontal="center" vertical="center"/>
      <protection hidden="1"/>
    </xf>
    <xf numFmtId="4" fontId="4" fillId="5" borderId="3" xfId="0" applyNumberFormat="1" applyFont="1" applyFill="1" applyBorder="1" applyAlignment="1" applyProtection="1">
      <alignment horizontal="center" vertical="center"/>
      <protection hidden="1"/>
    </xf>
    <xf numFmtId="4" fontId="4" fillId="5" borderId="4" xfId="0" applyNumberFormat="1" applyFont="1" applyFill="1" applyBorder="1" applyAlignment="1" applyProtection="1">
      <alignment horizontal="center" vertical="center"/>
      <protection hidden="1"/>
    </xf>
    <xf numFmtId="4" fontId="4" fillId="0" borderId="53" xfId="0" applyNumberFormat="1" applyFont="1" applyFill="1" applyBorder="1" applyAlignment="1" applyProtection="1">
      <alignment horizontal="center" vertical="center"/>
      <protection locked="0"/>
    </xf>
    <xf numFmtId="4" fontId="4" fillId="0" borderId="15" xfId="0" applyNumberFormat="1" applyFont="1" applyFill="1" applyBorder="1" applyAlignment="1" applyProtection="1">
      <alignment horizontal="center" vertical="center"/>
      <protection locked="0"/>
    </xf>
    <xf numFmtId="4" fontId="4" fillId="0" borderId="54" xfId="0" applyNumberFormat="1" applyFont="1" applyFill="1" applyBorder="1" applyAlignment="1" applyProtection="1">
      <alignment horizontal="center" vertical="center"/>
      <protection locked="0"/>
    </xf>
    <xf numFmtId="4" fontId="4" fillId="5" borderId="2" xfId="0" applyNumberFormat="1" applyFont="1" applyFill="1" applyBorder="1" applyAlignment="1" applyProtection="1">
      <alignment horizontal="center" vertical="center"/>
      <protection hidden="1"/>
    </xf>
    <xf numFmtId="0" fontId="3" fillId="5" borderId="52" xfId="0" applyFont="1" applyFill="1" applyBorder="1" applyAlignment="1" applyProtection="1">
      <alignment horizontal="center" vertical="center"/>
      <protection hidden="1"/>
    </xf>
    <xf numFmtId="0" fontId="3" fillId="5" borderId="51" xfId="0" applyFont="1" applyFill="1" applyBorder="1" applyAlignment="1" applyProtection="1">
      <alignment horizontal="center" vertical="center"/>
      <protection hidden="1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4" fontId="4" fillId="0" borderId="44" xfId="0" applyNumberFormat="1" applyFont="1" applyFill="1" applyBorder="1" applyAlignment="1" applyProtection="1">
      <alignment horizontal="center" vertical="center"/>
      <protection locked="0"/>
    </xf>
    <xf numFmtId="0" fontId="3" fillId="6" borderId="32" xfId="0" applyFont="1" applyFill="1" applyBorder="1" applyAlignment="1">
      <alignment horizontal="center" vertical="center"/>
    </xf>
    <xf numFmtId="4" fontId="4" fillId="5" borderId="46" xfId="0" applyNumberFormat="1" applyFont="1" applyFill="1" applyBorder="1" applyAlignment="1" applyProtection="1">
      <alignment horizontal="center" vertical="center"/>
      <protection hidden="1"/>
    </xf>
    <xf numFmtId="4" fontId="4" fillId="5" borderId="44" xfId="0" applyNumberFormat="1" applyFont="1" applyFill="1" applyBorder="1" applyAlignment="1" applyProtection="1">
      <alignment horizontal="center" vertical="center"/>
      <protection hidden="1"/>
    </xf>
    <xf numFmtId="0" fontId="3" fillId="5" borderId="39" xfId="0" applyFont="1" applyFill="1" applyBorder="1" applyAlignment="1" applyProtection="1">
      <alignment horizontal="center" vertical="center"/>
      <protection hidden="1"/>
    </xf>
    <xf numFmtId="0" fontId="3" fillId="5" borderId="33" xfId="0" applyFont="1" applyFill="1" applyBorder="1" applyAlignment="1" applyProtection="1">
      <alignment horizontal="center" vertical="center"/>
      <protection hidden="1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/>
      <protection hidden="1"/>
    </xf>
    <xf numFmtId="0" fontId="4" fillId="0" borderId="2" xfId="0" applyFont="1" applyBorder="1" applyAlignment="1" applyProtection="1">
      <alignment horizontal="left" vertical="center"/>
      <protection hidden="1"/>
    </xf>
  </cellXfs>
  <cellStyles count="7">
    <cellStyle name="Hypertextové prepojenie" xfId="1" builtinId="8"/>
    <cellStyle name="Normálna" xfId="0" builtinId="0"/>
    <cellStyle name="Normálna 2" xfId="2"/>
    <cellStyle name="Normálne 2" xfId="3"/>
    <cellStyle name="Normálne 2 2" xfId="6"/>
    <cellStyle name="Normálne 3" xfId="4"/>
    <cellStyle name="normálne_KLs" xfId="5"/>
  </cellStyles>
  <dxfs count="71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Žiarivý okraj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5:J22"/>
  <sheetViews>
    <sheetView zoomScaleNormal="100" zoomScaleSheetLayoutView="110" workbookViewId="0">
      <selection activeCell="A18" sqref="A18"/>
    </sheetView>
  </sheetViews>
  <sheetFormatPr defaultRowHeight="15" x14ac:dyDescent="0.25"/>
  <cols>
    <col min="1" max="1" width="11.85546875" customWidth="1"/>
  </cols>
  <sheetData>
    <row r="5" spans="1:10" ht="15.75" x14ac:dyDescent="0.25">
      <c r="A5" s="182" t="s">
        <v>0</v>
      </c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25">
      <c r="A6" s="88" t="str">
        <f>IF('rok 20XY-20XZ'!E9="v červenooznačených riadkoch sú nekorektne zadané údaje","Nekorektne vyplnený hárok oprávnené výdavky projektu",IF('rok 20XY-20XZ'!P13=0,"nie je vyplnený hárok oprávnené výdavky projektu",IF('rok 20XY-20XZ'!K12="vyberte rok","nekorektne vyplnený hárok oprávnené výdavky projektu","")))</f>
        <v>nie je vyplnený hárok oprávnené výdavky projektu</v>
      </c>
    </row>
    <row r="9" spans="1:10" ht="15.75" x14ac:dyDescent="0.25">
      <c r="A9" s="182" t="s">
        <v>14</v>
      </c>
      <c r="B9" s="182"/>
      <c r="C9" s="182"/>
      <c r="D9" s="182"/>
      <c r="E9" s="182"/>
      <c r="F9" s="182"/>
      <c r="G9" s="182"/>
      <c r="H9" s="182"/>
      <c r="I9" s="182"/>
      <c r="J9" s="182"/>
    </row>
    <row r="10" spans="1:10" x14ac:dyDescent="0.25">
      <c r="A10" s="88" t="str">
        <f>IF('Intenzita pomoci'!F38=0,"nie je vyplnený hárok Intenzita pomoci","")</f>
        <v>nie je vyplnený hárok Intenzita pomoci</v>
      </c>
    </row>
    <row r="13" spans="1:10" ht="15.75" x14ac:dyDescent="0.25">
      <c r="A13" s="182" t="s">
        <v>33</v>
      </c>
      <c r="B13" s="182"/>
      <c r="C13" s="182"/>
      <c r="D13" s="182"/>
      <c r="E13" s="182"/>
      <c r="F13" s="182"/>
      <c r="G13" s="182"/>
      <c r="H13" s="182"/>
      <c r="I13" s="182"/>
      <c r="J13" s="182"/>
    </row>
    <row r="14" spans="1:10" x14ac:dyDescent="0.25">
      <c r="A14" s="88" t="str">
        <f>IF(Harmonogram!N14=0,"nie je vyplnený hárok Časový harmonogram predkladania žiadostí o platbu",IF('Intenzita pomoci'!F38&lt;&gt;Harmonogram!N14,"nesúlad údajov na hárkoch Intenzita pomoci a Harmonogram predkladania žiadostí o platbu",""))</f>
        <v>nie je vyplnený hárok Časový harmonogram predkladania žiadostí o platbu</v>
      </c>
    </row>
    <row r="17" spans="1:10" ht="15.75" x14ac:dyDescent="0.25">
      <c r="A17" s="182" t="s">
        <v>47</v>
      </c>
      <c r="B17" s="182"/>
      <c r="C17" s="182"/>
      <c r="D17" s="182"/>
      <c r="E17" s="182"/>
      <c r="F17" s="182"/>
      <c r="G17" s="182"/>
      <c r="H17" s="182"/>
      <c r="I17" s="182"/>
      <c r="J17" s="182"/>
    </row>
    <row r="18" spans="1:10" x14ac:dyDescent="0.25">
      <c r="A18" s="88" t="e">
        <f>IF(AND(#REF!="Vyberte typ prijímateľa",#REF!="Vyberte typ účtovníctva",#REF!="",#REF!=0),"nie je vyplnený hárok Podiel tržieb z lesníckej prvovýroby alebo poskytovaných lesníckych služieb",IF(OR(#REF!="",#REF!=""),"nekorektne zadané údaje na hárku Podiel tržieb z lesníckej prvovýroby alebo poskytovaných lesníckych služieb",IF(#REF!="v červenooznačených riadkoch sú chybne zadané údaje","nekorektne zadané údaje na hárku Podiel tržieb z lesníckej prvovýroby alebo poskytovaných lesníckych služieb",IF(OR(#REF!="Vyberte typ účtovníctva",#REF!="Vyberte typ prijímateľa"),"nekorektne zadané údaje na hárku Podiel tržieb z lesníckej prvovýroby alebo poskytovaných lesníckych služieb",IF(AND(OR(#REF!=#REF!,#REF!=#REF!),OR(#REF!=#REF!,#REF!=#REF!,#REF!=#REF!),OR(#REF!="",#REF!=0)),"nekorektne zadané údaje na hárku Podiel tržieb z lesníckej prvovýroby alebo poskytovaných lesníckych služieb","")))))</f>
        <v>#REF!</v>
      </c>
      <c r="B18" s="10"/>
      <c r="C18" s="10"/>
      <c r="D18" s="10"/>
      <c r="E18" s="10"/>
      <c r="F18" s="10"/>
      <c r="G18" s="10"/>
      <c r="H18" s="10"/>
      <c r="I18" s="10"/>
      <c r="J18" s="10"/>
    </row>
    <row r="21" spans="1:10" ht="15.75" x14ac:dyDescent="0.25">
      <c r="A21" s="182" t="s">
        <v>48</v>
      </c>
      <c r="B21" s="182"/>
      <c r="C21" s="182"/>
      <c r="D21" s="182"/>
      <c r="E21" s="182"/>
      <c r="F21" s="182"/>
      <c r="G21" s="182"/>
      <c r="H21" s="182"/>
      <c r="I21" s="182"/>
      <c r="J21" s="182"/>
    </row>
    <row r="22" spans="1:10" x14ac:dyDescent="0.25">
      <c r="A22" s="10"/>
    </row>
  </sheetData>
  <mergeCells count="5">
    <mergeCell ref="A5:J5"/>
    <mergeCell ref="A9:J9"/>
    <mergeCell ref="A13:J13"/>
    <mergeCell ref="A17:J17"/>
    <mergeCell ref="A21:J21"/>
  </mergeCells>
  <hyperlinks>
    <hyperlink ref="A5" location="'rok 20xy-20xz'!A1" display="OPRÁVNENÉ VÝDAVKY PROJEKTU"/>
    <hyperlink ref="A9" location="'Intenzita pomoci'!A1" display="INTENZITA POMOCI"/>
    <hyperlink ref="A13" location="Harmonogram!A1" display="ČASOVÝ HARMONOGRAM PREDKLADANIA ŽIADOSTÍ O PLATBU "/>
    <hyperlink ref="A17" location="Podiel_tržieb!A1" display="PODIEL TRŽIEB Z LESNÍCKEJ PRVOVÝROBY ALEBO POSKYTOVANÝCH LESNÍCKYCH SLUŽIEB"/>
    <hyperlink ref="A21" location="Body!A1" display="BODOVACIE KRITÉRIA"/>
  </hyperlinks>
  <printOptions horizontalCentered="1"/>
  <pageMargins left="0.19685039370078741" right="0.19685039370078741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AE223"/>
  <sheetViews>
    <sheetView tabSelected="1" topLeftCell="A2" zoomScaleNormal="100" workbookViewId="0">
      <selection activeCell="F21" sqref="F21"/>
    </sheetView>
  </sheetViews>
  <sheetFormatPr defaultRowHeight="12.75" x14ac:dyDescent="0.2"/>
  <cols>
    <col min="1" max="1" width="3.28515625" style="10" customWidth="1"/>
    <col min="2" max="3" width="12.7109375" style="10" customWidth="1"/>
    <col min="4" max="4" width="22.42578125" style="10" customWidth="1"/>
    <col min="5" max="5" width="8" style="10" customWidth="1"/>
    <col min="6" max="6" width="16.85546875" style="10" customWidth="1"/>
    <col min="7" max="7" width="37.85546875" style="10" customWidth="1"/>
    <col min="8" max="8" width="10.5703125" style="10" customWidth="1"/>
    <col min="9" max="9" width="8.85546875" style="10" customWidth="1"/>
    <col min="10" max="10" width="13.140625" style="10" customWidth="1"/>
    <col min="11" max="15" width="11" style="10" customWidth="1"/>
    <col min="16" max="17" width="11.7109375" style="10" customWidth="1"/>
    <col min="18" max="18" width="15" style="11" hidden="1" customWidth="1"/>
    <col min="19" max="19" width="10.85546875" style="10" customWidth="1"/>
    <col min="20" max="20" width="11.7109375" style="10" customWidth="1"/>
    <col min="21" max="21" width="13.7109375" style="10" customWidth="1"/>
    <col min="22" max="22" width="13.28515625" style="10" hidden="1" customWidth="1"/>
    <col min="23" max="23" width="19.5703125" style="10" hidden="1" customWidth="1"/>
    <col min="24" max="24" width="13.28515625" style="86" hidden="1" customWidth="1"/>
    <col min="25" max="25" width="69.28515625" style="10" hidden="1" customWidth="1"/>
    <col min="26" max="26" width="13.28515625" style="10" hidden="1" customWidth="1"/>
    <col min="27" max="27" width="15" style="10" hidden="1" customWidth="1"/>
    <col min="28" max="31" width="9.140625" style="10" hidden="1" customWidth="1"/>
    <col min="32" max="16384" width="9.140625" style="10"/>
  </cols>
  <sheetData>
    <row r="1" spans="1:26" ht="15" hidden="1" customHeight="1" x14ac:dyDescent="0.2">
      <c r="L1" s="150" t="str">
        <f>IF($K$12="vyberte rok","",IF(AND(L12="",L13&gt;0),"chyba",""))</f>
        <v/>
      </c>
      <c r="M1" s="150" t="str">
        <f>IF($K$12="vyberte rok","",IF(AND(M12="",M13&gt;0),"chyba",""))</f>
        <v/>
      </c>
      <c r="N1" s="150" t="str">
        <f>IF($K$12="vyberte rok","",IF(AND(N12="",N13&gt;0),"chyba",""))</f>
        <v/>
      </c>
      <c r="O1" s="150" t="str">
        <f>IF($K$12="vyberte rok","",IF(AND(O12="",O13&gt;0),"chyba",""))</f>
        <v/>
      </c>
    </row>
    <row r="2" spans="1:26" ht="15" x14ac:dyDescent="0.2">
      <c r="A2" s="8" t="s">
        <v>41</v>
      </c>
      <c r="B2" s="9"/>
      <c r="C2" s="9"/>
      <c r="T2" s="87"/>
      <c r="V2" s="12" t="s">
        <v>38</v>
      </c>
      <c r="W2" s="89" t="s">
        <v>146</v>
      </c>
    </row>
    <row r="3" spans="1:26" x14ac:dyDescent="0.2">
      <c r="A3" s="14" t="s">
        <v>0</v>
      </c>
      <c r="V3" s="90">
        <v>2021</v>
      </c>
      <c r="W3" s="89" t="s">
        <v>147</v>
      </c>
    </row>
    <row r="4" spans="1:26" ht="28.5" customHeight="1" x14ac:dyDescent="0.2">
      <c r="A4" s="14"/>
      <c r="C4" s="166" t="s">
        <v>127</v>
      </c>
      <c r="D4" s="188" t="s">
        <v>128</v>
      </c>
      <c r="E4" s="188"/>
      <c r="F4" s="188"/>
      <c r="G4" s="188"/>
      <c r="H4" s="188"/>
      <c r="I4" s="188"/>
      <c r="J4" s="188"/>
      <c r="K4" s="15"/>
      <c r="L4" s="190" t="s">
        <v>149</v>
      </c>
      <c r="M4" s="190"/>
      <c r="N4" s="171" t="s">
        <v>146</v>
      </c>
      <c r="P4" s="191" t="str">
        <f>IF(AND(T17&gt;0,OR(D4="vyberte oblasť",D4="",K12="vyberte rok",K12="",N4="vyberte",N4="")),"vyberte oblasť a/alebo rok a/alebo financovanie z EURI","")</f>
        <v/>
      </c>
      <c r="Q4" s="191"/>
      <c r="R4" s="191"/>
      <c r="S4" s="191"/>
      <c r="T4" s="191"/>
      <c r="V4" s="90">
        <v>2022</v>
      </c>
      <c r="W4" s="89" t="s">
        <v>148</v>
      </c>
    </row>
    <row r="5" spans="1:26" ht="15" customHeight="1" x14ac:dyDescent="0.2">
      <c r="A5" s="14"/>
      <c r="C5" s="166" t="s">
        <v>43</v>
      </c>
      <c r="D5" s="201"/>
      <c r="E5" s="201"/>
      <c r="F5" s="201"/>
      <c r="G5" s="201"/>
      <c r="H5" s="201"/>
      <c r="I5" s="201"/>
      <c r="J5" s="201"/>
      <c r="K5" s="15"/>
      <c r="L5" s="199"/>
      <c r="M5" s="199"/>
      <c r="R5" s="15"/>
      <c r="S5" s="199"/>
      <c r="T5" s="199"/>
      <c r="V5" s="90">
        <v>2023</v>
      </c>
      <c r="W5" s="89"/>
    </row>
    <row r="6" spans="1:26" ht="15" customHeight="1" x14ac:dyDescent="0.2">
      <c r="A6" s="14"/>
      <c r="C6" s="84" t="s">
        <v>44</v>
      </c>
      <c r="D6" s="202"/>
      <c r="E6" s="202"/>
      <c r="F6" s="202"/>
      <c r="G6" s="202"/>
      <c r="H6" s="202"/>
      <c r="I6" s="202"/>
      <c r="J6" s="202"/>
      <c r="K6" s="15"/>
      <c r="L6" s="199"/>
      <c r="M6" s="199"/>
      <c r="R6" s="15"/>
      <c r="S6" s="199"/>
      <c r="T6" s="199"/>
      <c r="V6" s="10">
        <v>2024</v>
      </c>
      <c r="W6" s="89"/>
    </row>
    <row r="7" spans="1:26" ht="36" customHeight="1" x14ac:dyDescent="0.2">
      <c r="A7" s="14"/>
      <c r="C7" s="84" t="s">
        <v>145</v>
      </c>
      <c r="D7" s="189"/>
      <c r="E7" s="189"/>
      <c r="F7" s="189"/>
      <c r="G7" s="189"/>
      <c r="H7" s="189"/>
      <c r="I7" s="189"/>
      <c r="J7" s="189"/>
      <c r="K7" s="15"/>
      <c r="L7" s="170"/>
      <c r="M7" s="170"/>
      <c r="R7" s="15"/>
      <c r="S7" s="170"/>
      <c r="T7" s="170"/>
      <c r="V7" s="10">
        <v>2025</v>
      </c>
      <c r="W7" s="89"/>
    </row>
    <row r="8" spans="1:26" ht="15" customHeight="1" x14ac:dyDescent="0.2">
      <c r="A8" s="14"/>
      <c r="E8" s="185" t="str">
        <f>IF(P13&lt;&gt;(P14+P15),"nekorektne zadané údaje",IF(OR(L1="chyba",M1="chyba",N1="chyba",O1="chyba"),"v červenooznačených stĺpcoch sú nekorekne zadané údaje",""))</f>
        <v/>
      </c>
      <c r="F8" s="185"/>
      <c r="G8" s="185"/>
      <c r="H8" s="185"/>
      <c r="I8" s="185"/>
      <c r="J8" s="185"/>
      <c r="K8" s="151"/>
      <c r="L8" s="200"/>
      <c r="M8" s="200"/>
      <c r="R8" s="15"/>
      <c r="S8" s="199"/>
      <c r="T8" s="199"/>
      <c r="W8" s="89"/>
      <c r="Y8" s="148" t="s">
        <v>123</v>
      </c>
    </row>
    <row r="9" spans="1:26" x14ac:dyDescent="0.2">
      <c r="A9" s="14"/>
      <c r="E9" s="203" t="str">
        <f>IF(OR(V20&gt;0,X20&gt;0,Z20&gt;0),"v červenooznačených riadkoch sú nekorektne zadané údaje","")</f>
        <v/>
      </c>
      <c r="F9" s="203"/>
      <c r="G9" s="203"/>
      <c r="H9" s="203"/>
      <c r="I9" s="203"/>
      <c r="J9" s="203"/>
      <c r="W9" s="9" t="s">
        <v>128</v>
      </c>
      <c r="Y9" s="148" t="s">
        <v>124</v>
      </c>
    </row>
    <row r="10" spans="1:26" ht="39" thickBot="1" x14ac:dyDescent="0.25">
      <c r="E10" s="146"/>
      <c r="F10" s="160"/>
      <c r="G10" s="160"/>
      <c r="W10" s="159" t="s">
        <v>138</v>
      </c>
    </row>
    <row r="11" spans="1:26" ht="20.100000000000001" customHeight="1" thickBot="1" x14ac:dyDescent="0.25">
      <c r="A11" s="193" t="s">
        <v>1</v>
      </c>
      <c r="B11" s="194"/>
      <c r="C11" s="194"/>
      <c r="D11" s="195"/>
      <c r="E11" s="147"/>
      <c r="F11" s="161"/>
      <c r="G11" s="161"/>
      <c r="H11" s="16"/>
      <c r="I11" s="16"/>
      <c r="J11" s="16"/>
      <c r="K11" s="17"/>
      <c r="L11" s="17" t="str">
        <f>IF(OR(K12="vyberte rok",K12=""),"",K12)</f>
        <v/>
      </c>
      <c r="M11" s="18" t="str">
        <f>IF(L11="","","----")</f>
        <v/>
      </c>
      <c r="N11" s="19" t="str">
        <f>IF(OR(K12="vyberte rok",K12=""),"",MAXA(K12:O12))</f>
        <v/>
      </c>
      <c r="O11" s="16"/>
      <c r="P11" s="16"/>
      <c r="Q11" s="16"/>
      <c r="R11" s="16"/>
      <c r="S11" s="16"/>
      <c r="T11" s="20"/>
      <c r="V11" s="9"/>
      <c r="W11" s="159" t="s">
        <v>139</v>
      </c>
      <c r="Y11" s="174" t="s">
        <v>150</v>
      </c>
      <c r="Z11" s="174" t="s">
        <v>151</v>
      </c>
    </row>
    <row r="12" spans="1:26" ht="24.75" customHeight="1" thickBot="1" x14ac:dyDescent="0.25">
      <c r="A12" s="196"/>
      <c r="B12" s="197"/>
      <c r="C12" s="197"/>
      <c r="D12" s="198"/>
      <c r="E12" s="141"/>
      <c r="F12" s="172"/>
      <c r="G12" s="158"/>
      <c r="H12" s="21"/>
      <c r="I12" s="21"/>
      <c r="J12" s="21"/>
      <c r="K12" s="22" t="s">
        <v>38</v>
      </c>
      <c r="L12" s="23" t="str">
        <f>IF(K12="vyberte rok","",IF(K12="","",IF(K12+1&gt;2025,"",SUM(K12+1))))</f>
        <v/>
      </c>
      <c r="M12" s="23" t="str">
        <f>IF(K12="vyberte rok","",IF(K12="","",IF(L12="","",IF(L12+1&gt;2025,"",SUM(L12+1)))))</f>
        <v/>
      </c>
      <c r="N12" s="23" t="str">
        <f>IF(K12="vyberte rok","",IF(K12="","",IF(M12="","",IF(M12+1&gt;2025,"",SUM(M12+1)))))</f>
        <v/>
      </c>
      <c r="O12" s="23" t="str">
        <f>IF(K12="vyberte rok","",IF(K12="","",IF(N12="","",IF(N12+1&gt;2025,"",SUM(N12+1)))))</f>
        <v/>
      </c>
      <c r="P12" s="24" t="s">
        <v>37</v>
      </c>
      <c r="Q12" s="21"/>
      <c r="R12" s="25"/>
      <c r="S12" s="24" t="s">
        <v>4</v>
      </c>
      <c r="T12" s="26" t="s">
        <v>42</v>
      </c>
      <c r="V12" s="9"/>
      <c r="W12" s="159" t="s">
        <v>140</v>
      </c>
      <c r="Y12" s="174" t="s">
        <v>158</v>
      </c>
      <c r="Z12" s="174" t="s">
        <v>153</v>
      </c>
    </row>
    <row r="13" spans="1:26" ht="20.100000000000001" customHeight="1" x14ac:dyDescent="0.2">
      <c r="A13" s="27" t="s">
        <v>121</v>
      </c>
      <c r="B13" s="28"/>
      <c r="C13" s="28"/>
      <c r="D13" s="29"/>
      <c r="E13" s="143"/>
      <c r="F13" s="143"/>
      <c r="G13" s="143"/>
      <c r="H13" s="28"/>
      <c r="I13" s="28"/>
      <c r="J13" s="30"/>
      <c r="K13" s="152">
        <f t="shared" ref="K13:P13" si="0">SUM(K21:K223)</f>
        <v>0</v>
      </c>
      <c r="L13" s="152">
        <f t="shared" si="0"/>
        <v>0</v>
      </c>
      <c r="M13" s="152">
        <f t="shared" si="0"/>
        <v>0</v>
      </c>
      <c r="N13" s="152">
        <f t="shared" si="0"/>
        <v>0</v>
      </c>
      <c r="O13" s="152">
        <f t="shared" si="0"/>
        <v>0</v>
      </c>
      <c r="P13" s="152">
        <f t="shared" si="0"/>
        <v>0</v>
      </c>
      <c r="Q13" s="31"/>
      <c r="R13" s="32"/>
      <c r="S13" s="152">
        <f>SUM(S21:S223)</f>
        <v>0</v>
      </c>
      <c r="T13" s="155">
        <f>SUM(T21:T223)</f>
        <v>0</v>
      </c>
      <c r="V13" s="9"/>
      <c r="W13" s="159" t="s">
        <v>141</v>
      </c>
      <c r="Y13" s="174" t="s">
        <v>152</v>
      </c>
    </row>
    <row r="14" spans="1:26" ht="20.100000000000001" customHeight="1" x14ac:dyDescent="0.2">
      <c r="A14" s="142" t="s">
        <v>120</v>
      </c>
      <c r="B14" s="143"/>
      <c r="C14" s="143"/>
      <c r="D14" s="144"/>
      <c r="E14" s="143"/>
      <c r="F14" s="143"/>
      <c r="G14" s="143"/>
      <c r="H14" s="143"/>
      <c r="I14" s="143"/>
      <c r="J14" s="145"/>
      <c r="K14" s="152">
        <f>SUMIFS(K21:K223,E21:E223,"menej rozvinuté regióny")</f>
        <v>0</v>
      </c>
      <c r="L14" s="152">
        <f>SUMIFS(L21:L223,E21:E223,"menej rozvinuté regióny")</f>
        <v>0</v>
      </c>
      <c r="M14" s="152">
        <f>SUMIFS(M21:M223,E21:E223,"menej rozvinuté regióny")</f>
        <v>0</v>
      </c>
      <c r="N14" s="152">
        <f>SUMIFS(N21:N223,E21:E223,"menej rozvinuté regióny")</f>
        <v>0</v>
      </c>
      <c r="O14" s="152">
        <f>SUMIFS(O21:O223,E21:E223,"menej rozvinuté regióny")</f>
        <v>0</v>
      </c>
      <c r="P14" s="152">
        <f>SUMIFS(P21:P223,E21:E223,"menej rozvinuté regióny")</f>
        <v>0</v>
      </c>
      <c r="Q14" s="32"/>
      <c r="R14" s="32"/>
      <c r="S14" s="152">
        <f>SUMIFS(S21:S223,E21:E223,"menej rozvinuté regióny")</f>
        <v>0</v>
      </c>
      <c r="T14" s="155">
        <f>SUMIFS(T21:T223,E21:E223,"menej rozvinuté regióny")</f>
        <v>0</v>
      </c>
      <c r="V14" s="9"/>
      <c r="W14" s="159" t="s">
        <v>142</v>
      </c>
      <c r="Y14" s="174" t="s">
        <v>157</v>
      </c>
    </row>
    <row r="15" spans="1:26" ht="20.100000000000001" customHeight="1" x14ac:dyDescent="0.2">
      <c r="A15" s="142" t="s">
        <v>125</v>
      </c>
      <c r="B15" s="143"/>
      <c r="C15" s="143"/>
      <c r="D15" s="144"/>
      <c r="E15" s="143"/>
      <c r="F15" s="143"/>
      <c r="G15" s="143"/>
      <c r="H15" s="143"/>
      <c r="I15" s="143"/>
      <c r="J15" s="145"/>
      <c r="K15" s="152">
        <f>SUMIFS(K21:K223,E21:E223,"ostatné regióny")</f>
        <v>0</v>
      </c>
      <c r="L15" s="152">
        <f>SUMIFS(L21:L223,E21:E223,"ostatné regióny")</f>
        <v>0</v>
      </c>
      <c r="M15" s="152">
        <f>SUMIFS(M21:M223,E21:E223,"ostatné regióny")</f>
        <v>0</v>
      </c>
      <c r="N15" s="152">
        <f>SUMIFS(N21:N223,E21:E223,"ostatné regióny")</f>
        <v>0</v>
      </c>
      <c r="O15" s="152">
        <f>SUMIFS(O21:O223,E21:E223,"ostatné regióny")</f>
        <v>0</v>
      </c>
      <c r="P15" s="152">
        <f>SUMIFS(P21:P223,E21:E223,"ostatné regióny")</f>
        <v>0</v>
      </c>
      <c r="Q15" s="32"/>
      <c r="R15" s="32"/>
      <c r="S15" s="152">
        <f>SUMIFS(S21:S223,E21:E223,"ostatné regióny")</f>
        <v>0</v>
      </c>
      <c r="T15" s="155">
        <f>SUMIFS(T21:T223,E21:E223,"ostatné regióny")</f>
        <v>0</v>
      </c>
      <c r="V15" s="9"/>
      <c r="W15" s="159" t="s">
        <v>143</v>
      </c>
    </row>
    <row r="16" spans="1:26" ht="20.100000000000001" customHeight="1" x14ac:dyDescent="0.2">
      <c r="A16" s="33" t="s">
        <v>2</v>
      </c>
      <c r="B16" s="34"/>
      <c r="C16" s="34"/>
      <c r="D16" s="35"/>
      <c r="E16" s="34"/>
      <c r="F16" s="34"/>
      <c r="G16" s="34"/>
      <c r="H16" s="34"/>
      <c r="I16" s="34"/>
      <c r="J16" s="36"/>
      <c r="K16" s="37"/>
      <c r="L16" s="37"/>
      <c r="M16" s="37"/>
      <c r="N16" s="37"/>
      <c r="O16" s="37"/>
      <c r="P16" s="153">
        <f>SUM(K16:O16)</f>
        <v>0</v>
      </c>
      <c r="Q16" s="38"/>
      <c r="R16" s="38"/>
      <c r="S16" s="39"/>
      <c r="T16" s="156">
        <f>P16-S16</f>
        <v>0</v>
      </c>
      <c r="V16" s="9"/>
      <c r="W16" s="159" t="s">
        <v>144</v>
      </c>
    </row>
    <row r="17" spans="1:31" ht="20.100000000000001" customHeight="1" thickBot="1" x14ac:dyDescent="0.25">
      <c r="A17" s="40" t="s">
        <v>3</v>
      </c>
      <c r="B17" s="41"/>
      <c r="C17" s="41"/>
      <c r="D17" s="42"/>
      <c r="E17" s="41"/>
      <c r="F17" s="41"/>
      <c r="G17" s="41"/>
      <c r="H17" s="41"/>
      <c r="I17" s="41"/>
      <c r="J17" s="41"/>
      <c r="K17" s="154">
        <f>K16+K13</f>
        <v>0</v>
      </c>
      <c r="L17" s="154">
        <f t="shared" ref="L17:N17" si="1">L16+L13</f>
        <v>0</v>
      </c>
      <c r="M17" s="154">
        <f>M16+M13</f>
        <v>0</v>
      </c>
      <c r="N17" s="154">
        <f t="shared" si="1"/>
        <v>0</v>
      </c>
      <c r="O17" s="154">
        <f>O16+O13</f>
        <v>0</v>
      </c>
      <c r="P17" s="154">
        <f>P16+P13</f>
        <v>0</v>
      </c>
      <c r="Q17" s="41"/>
      <c r="R17" s="43"/>
      <c r="S17" s="154">
        <f>S16+S13</f>
        <v>0</v>
      </c>
      <c r="T17" s="157">
        <f>SUM(T14:T16)</f>
        <v>0</v>
      </c>
      <c r="V17" s="9"/>
      <c r="W17" s="10" t="s">
        <v>137</v>
      </c>
    </row>
    <row r="18" spans="1:31" ht="13.5" thickBot="1" x14ac:dyDescent="0.2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/>
      <c r="S18" s="44"/>
      <c r="T18" s="44"/>
      <c r="V18" s="9"/>
      <c r="W18" s="9"/>
    </row>
    <row r="19" spans="1:31" ht="24.95" customHeight="1" thickBot="1" x14ac:dyDescent="0.25">
      <c r="A19" s="46" t="s">
        <v>12</v>
      </c>
      <c r="B19" s="47"/>
      <c r="C19" s="47"/>
      <c r="D19" s="48"/>
      <c r="E19" s="186" t="s">
        <v>122</v>
      </c>
      <c r="F19" s="186" t="s">
        <v>154</v>
      </c>
      <c r="G19" s="186" t="s">
        <v>126</v>
      </c>
      <c r="H19" s="16"/>
      <c r="I19" s="16"/>
      <c r="J19" s="16"/>
      <c r="K19" s="16"/>
      <c r="L19" s="17" t="str">
        <f>IF(OR(K12="vyberte rok",K12=""),"",K12)</f>
        <v/>
      </c>
      <c r="M19" s="18" t="str">
        <f>IF(L11="","","----")</f>
        <v/>
      </c>
      <c r="N19" s="19" t="str">
        <f>IF(OR(K12="vyberte rok",K12=""),"",MAXA(K12:O12))</f>
        <v/>
      </c>
      <c r="O19" s="17"/>
      <c r="P19" s="16"/>
      <c r="Q19" s="16"/>
      <c r="R19" s="16"/>
      <c r="S19" s="16"/>
      <c r="T19" s="20"/>
      <c r="V19" s="49" t="s">
        <v>40</v>
      </c>
      <c r="W19" s="9"/>
      <c r="X19" s="49" t="s">
        <v>40</v>
      </c>
      <c r="Z19" s="49" t="s">
        <v>40</v>
      </c>
    </row>
    <row r="20" spans="1:31" ht="24.95" customHeight="1" thickBot="1" x14ac:dyDescent="0.25">
      <c r="A20" s="50" t="s">
        <v>13</v>
      </c>
      <c r="B20" s="51"/>
      <c r="C20" s="51"/>
      <c r="D20" s="52"/>
      <c r="E20" s="187"/>
      <c r="F20" s="187"/>
      <c r="G20" s="187"/>
      <c r="H20" s="53" t="s">
        <v>11</v>
      </c>
      <c r="I20" s="54" t="s">
        <v>10</v>
      </c>
      <c r="J20" s="24" t="s">
        <v>5</v>
      </c>
      <c r="K20" s="23" t="str">
        <f>IF(OR(K12="vyberte rok",K12=""),"",K12)</f>
        <v/>
      </c>
      <c r="L20" s="23" t="str">
        <f>IF(OR(K12="vyberte rok",K12=""),"",L12)</f>
        <v/>
      </c>
      <c r="M20" s="23" t="str">
        <f>IF(OR(K12="vyberte rok",K12=""),"",M12)</f>
        <v/>
      </c>
      <c r="N20" s="23" t="str">
        <f>IF(OR(K12="vyberte rok",K12=""),"",N12)</f>
        <v/>
      </c>
      <c r="O20" s="23" t="str">
        <f>IF(OR(K12="vyberte rok",K12=""),"",O12)</f>
        <v/>
      </c>
      <c r="P20" s="24" t="s">
        <v>6</v>
      </c>
      <c r="Q20" s="54" t="s">
        <v>7</v>
      </c>
      <c r="R20" s="55" t="s">
        <v>36</v>
      </c>
      <c r="S20" s="54" t="s">
        <v>8</v>
      </c>
      <c r="T20" s="26" t="s">
        <v>9</v>
      </c>
      <c r="V20" s="13">
        <f>COUNTIF(V21:V223,"chyba")</f>
        <v>0</v>
      </c>
      <c r="W20" s="168" t="s">
        <v>39</v>
      </c>
      <c r="X20" s="13">
        <f>SUM(X21:X223)</f>
        <v>0</v>
      </c>
      <c r="Y20" s="159"/>
      <c r="Z20" s="13">
        <f>COUNTIF(Z21:Z223,"chyba")</f>
        <v>0</v>
      </c>
      <c r="AA20" s="168" t="s">
        <v>39</v>
      </c>
      <c r="AB20" s="169"/>
      <c r="AC20" s="12" t="s">
        <v>155</v>
      </c>
      <c r="AD20" s="12" t="s">
        <v>156</v>
      </c>
    </row>
    <row r="21" spans="1:31" s="63" customFormat="1" ht="39.950000000000003" customHeight="1" x14ac:dyDescent="0.2">
      <c r="A21" s="6">
        <v>1</v>
      </c>
      <c r="B21" s="192"/>
      <c r="C21" s="192"/>
      <c r="D21" s="192"/>
      <c r="E21" s="149"/>
      <c r="F21" s="175"/>
      <c r="G21" s="162"/>
      <c r="H21" s="56"/>
      <c r="I21" s="56"/>
      <c r="J21" s="58">
        <f>ROUNDDOWN(H21*I21,2)</f>
        <v>0</v>
      </c>
      <c r="K21" s="56"/>
      <c r="L21" s="57"/>
      <c r="M21" s="57"/>
      <c r="N21" s="57"/>
      <c r="O21" s="57"/>
      <c r="P21" s="58">
        <f t="shared" ref="P21:P52" si="2">SUM(K21:O21)</f>
        <v>0</v>
      </c>
      <c r="Q21" s="59" t="str">
        <f t="shared" ref="Q21:Q52" si="3">IF(ROUNDDOWN(H21*I21,2)-ROUNDDOWN(SUM(K21:O21),2)=0,"","zlý súčet")</f>
        <v/>
      </c>
      <c r="R21" s="60"/>
      <c r="S21" s="61"/>
      <c r="T21" s="62">
        <f t="shared" ref="T21:T52" si="4">P21-S21</f>
        <v>0</v>
      </c>
      <c r="U21" s="49" t="str">
        <f>IF(OR($D$4=$W$10,$D$4=$W$11,$D$4=$W$12,$D$4=$W$13,$D$4=$W$14,$D$4=$W$15,$D$4=$W$16),"oblasť",IF($D$4=$W$17,"odbyt",""))</f>
        <v/>
      </c>
      <c r="V21" s="49" t="str">
        <f>IF(AND(J21&gt;0,$D$4=$W$17,OR(B21="",E21="",G21="")),"ok",IF(AND(J21&gt;0,$D$4=$W$17,OR(B21="",E21="",G21&lt;&gt;"")),"chyba",IF(AND(J21&gt;0,OR(B21="",E21="",G21="")),"chyba","ok")))</f>
        <v>ok</v>
      </c>
      <c r="W21" s="49">
        <f>IF(V21="chyba",1,0)</f>
        <v>0</v>
      </c>
      <c r="X21" s="49">
        <f t="shared" ref="X21:X84" si="5">IF(Q21="zlý súčet",1,0)</f>
        <v>0</v>
      </c>
      <c r="Y21" s="159" t="s">
        <v>130</v>
      </c>
      <c r="Z21" s="86" t="str">
        <f>IF(AND(OR($D$4="vyberte oblasť",$D$4="")),"ok",IF(AND($D$4&lt;&gt;"",J21=0),"ok",IF(AND($D$4=$W$10,OR(G21={"a)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výrobkov"})),"ok",IF(AND($D$4=$W$11,OR(G21={"a)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výrobkov"})),"ok",IF(AND($D$4=$W$12,OR(G21={"a)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výrobkov"})),"ok",IF(AND($D$4=$W$13,OR(G21={"a)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výrobkov"})),"ok",IF(AND($D$4=$W$14,OR(G21={"a)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výrobkov"})),"ok",IF(AND($D$4=$W$15,OR(G21={"a)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výrobkov"})),"ok",IF(AND($D$4=$W$16,OR(G21={"a)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výrobkov"})),"ok",IF(AND($D$4=$W$17,G21=""),"ok","chyba"))))))))))</f>
        <v>ok</v>
      </c>
      <c r="AA21" s="49">
        <f>IF(Z21="chyba",1,0)</f>
        <v>0</v>
      </c>
      <c r="AB21" s="169">
        <f t="shared" ref="AB21:AB28" si="6">SUMIFS($T$21:$T$223,$G$21:$G$223,Y21)</f>
        <v>0</v>
      </c>
      <c r="AC21" s="49" t="str">
        <f>IF(E21=$Y$8,"MRR",IF(E21=$Y$9,"OR",""))</f>
        <v/>
      </c>
      <c r="AD21" s="180" t="str">
        <f>IF(AND(J21&gt;0,F21=""),"chyba",IF(AND(E21=$Y$8,OR(F21=$Z$11,F21=$Z$12)),"chyba",IF(AND(E21=$Y$9,OR(F21=$Y$11,F21=$Y$12,F21=$Y$13,F21=$Y$14)),"chyba","")))</f>
        <v/>
      </c>
      <c r="AE21" s="63">
        <f>IF(AD21="chyba",1,0)</f>
        <v>0</v>
      </c>
    </row>
    <row r="22" spans="1:31" ht="39.950000000000003" customHeight="1" x14ac:dyDescent="0.2">
      <c r="A22" s="7">
        <v>2</v>
      </c>
      <c r="B22" s="183"/>
      <c r="C22" s="183"/>
      <c r="D22" s="183"/>
      <c r="E22" s="149"/>
      <c r="F22" s="175"/>
      <c r="G22" s="162"/>
      <c r="H22" s="64"/>
      <c r="I22" s="64"/>
      <c r="J22" s="58">
        <f t="shared" ref="J22:J84" si="7">ROUNDDOWN(H22*I22,2)</f>
        <v>0</v>
      </c>
      <c r="K22" s="64"/>
      <c r="L22" s="65"/>
      <c r="M22" s="65"/>
      <c r="N22" s="65"/>
      <c r="O22" s="65"/>
      <c r="P22" s="58">
        <f t="shared" si="2"/>
        <v>0</v>
      </c>
      <c r="Q22" s="59" t="str">
        <f t="shared" si="3"/>
        <v/>
      </c>
      <c r="R22" s="60"/>
      <c r="S22" s="66"/>
      <c r="T22" s="67">
        <f t="shared" si="4"/>
        <v>0</v>
      </c>
      <c r="U22" s="49" t="str">
        <f t="shared" ref="U22:U85" si="8">IF(OR($D$4=$W$10,$D$4=$W$11,$D$4=$W$12,$D$4=$W$13,$D$4=$W$14,$D$4=$W$15,$D$4=$W$16),"oblasť",IF($D$4=$W$17,"odbyt",""))</f>
        <v/>
      </c>
      <c r="V22" s="49" t="str">
        <f t="shared" ref="V22:V85" si="9">IF(AND(J22&gt;0,$D$4=$W$17,OR(B22="",E22="",G22="")),"ok",IF(AND(J22&gt;0,$D$4=$W$17,OR(B22="",E22="",G22&lt;&gt;"")),"chyba",IF(AND(J22&gt;0,OR(B22="",E22="",G22="")),"chyba","ok")))</f>
        <v>ok</v>
      </c>
      <c r="W22" s="49">
        <f t="shared" ref="W22:W85" si="10">IF(V22="chyba",1,0)</f>
        <v>0</v>
      </c>
      <c r="X22" s="49">
        <f t="shared" si="5"/>
        <v>0</v>
      </c>
      <c r="Y22" s="159" t="s">
        <v>129</v>
      </c>
      <c r="Z22" s="86" t="str">
        <f>IF(AND(OR($D$4="vyberte oblasť",$D$4="")),"ok",IF(AND($D$4&lt;&gt;"",J22=0),"ok",IF(AND($D$4=$W$10,OR(G22={"a)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výrobkov"})),"ok",IF(AND($D$4=$W$11,OR(G22={"a)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výrobkov"})),"ok",IF(AND($D$4=$W$12,OR(G22={"a)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výrobkov"})),"ok",IF(AND($D$4=$W$13,OR(G22={"a)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výrobkov"})),"ok",IF(AND($D$4=$W$14,OR(G22={"a)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výrobkov"})),"ok",IF(AND($D$4=$W$15,OR(G22={"a)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výrobkov"})),"ok",IF(AND($D$4=$W$16,OR(G22={"a)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výrobkov"})),"ok",IF(AND($D$4=$W$17,G22=""),"ok","chyba"))))))))))</f>
        <v>ok</v>
      </c>
      <c r="AA22" s="49">
        <f t="shared" ref="AA22:AA85" si="11">IF(Z22="chyba",1,0)</f>
        <v>0</v>
      </c>
      <c r="AB22" s="169">
        <f t="shared" si="6"/>
        <v>0</v>
      </c>
      <c r="AC22" s="49" t="str">
        <f t="shared" ref="AC22:AC85" si="12">IF(E22=$Y$8,"MRR",IF(E22=$Y$9,"OR",""))</f>
        <v/>
      </c>
      <c r="AD22" s="180" t="str">
        <f t="shared" ref="AD22:AD85" si="13">IF(AND(J22&gt;0,F22=""),"chyba",IF(AND(E22=$Y$8,OR(F22=$Z$11,F22=$Z$12)),"chyba",IF(AND(E22=$Y$9,OR(F22=$Y$11,F22=$Y$12,F22=$Y$13,F22=$Y$14)),"chyba","")))</f>
        <v/>
      </c>
      <c r="AE22" s="63">
        <f t="shared" ref="AE22:AE85" si="14">IF(AD22="chyba",1,0)</f>
        <v>0</v>
      </c>
    </row>
    <row r="23" spans="1:31" ht="39.950000000000003" customHeight="1" x14ac:dyDescent="0.2">
      <c r="A23" s="7">
        <v>3</v>
      </c>
      <c r="B23" s="183"/>
      <c r="C23" s="183"/>
      <c r="D23" s="183"/>
      <c r="E23" s="149"/>
      <c r="F23" s="175"/>
      <c r="G23" s="162"/>
      <c r="H23" s="64"/>
      <c r="I23" s="64"/>
      <c r="J23" s="58">
        <f t="shared" si="7"/>
        <v>0</v>
      </c>
      <c r="K23" s="64"/>
      <c r="L23" s="65"/>
      <c r="M23" s="65"/>
      <c r="N23" s="65"/>
      <c r="O23" s="65"/>
      <c r="P23" s="58">
        <f t="shared" si="2"/>
        <v>0</v>
      </c>
      <c r="Q23" s="59" t="str">
        <f t="shared" si="3"/>
        <v/>
      </c>
      <c r="R23" s="60"/>
      <c r="S23" s="66"/>
      <c r="T23" s="67">
        <f t="shared" si="4"/>
        <v>0</v>
      </c>
      <c r="U23" s="49" t="str">
        <f t="shared" si="8"/>
        <v/>
      </c>
      <c r="V23" s="49" t="str">
        <f t="shared" si="9"/>
        <v>ok</v>
      </c>
      <c r="W23" s="49">
        <f t="shared" si="10"/>
        <v>0</v>
      </c>
      <c r="X23" s="49">
        <f t="shared" si="5"/>
        <v>0</v>
      </c>
      <c r="Y23" s="159" t="s">
        <v>132</v>
      </c>
      <c r="Z23" s="86" t="str">
        <f>IF(AND(OR($D$4="vyberte oblasť",$D$4="")),"ok",IF(AND($D$4&lt;&gt;"",J23=0),"ok",IF(AND($D$4=$W$10,OR(G23={"a)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výrobkov"})),"ok",IF(AND($D$4=$W$11,OR(G23={"a)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výrobkov"})),"ok",IF(AND($D$4=$W$12,OR(G23={"a)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výrobkov"})),"ok",IF(AND($D$4=$W$13,OR(G23={"a)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výrobkov"})),"ok",IF(AND($D$4=$W$14,OR(G23={"a)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výrobkov"})),"ok",IF(AND($D$4=$W$15,OR(G23={"a)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výrobkov"})),"ok",IF(AND($D$4=$W$16,OR(G23={"a)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výrobkov"})),"ok",IF(AND($D$4=$W$17,G23=""),"ok","chyba"))))))))))</f>
        <v>ok</v>
      </c>
      <c r="AA23" s="49">
        <f t="shared" si="11"/>
        <v>0</v>
      </c>
      <c r="AB23" s="169">
        <f t="shared" si="6"/>
        <v>0</v>
      </c>
      <c r="AC23" s="49" t="str">
        <f t="shared" si="12"/>
        <v/>
      </c>
      <c r="AD23" s="180" t="str">
        <f t="shared" si="13"/>
        <v/>
      </c>
      <c r="AE23" s="63">
        <f t="shared" si="14"/>
        <v>0</v>
      </c>
    </row>
    <row r="24" spans="1:31" ht="39.950000000000003" customHeight="1" x14ac:dyDescent="0.2">
      <c r="A24" s="7">
        <v>4</v>
      </c>
      <c r="B24" s="183"/>
      <c r="C24" s="183"/>
      <c r="D24" s="183"/>
      <c r="E24" s="149"/>
      <c r="F24" s="175"/>
      <c r="G24" s="162"/>
      <c r="H24" s="64"/>
      <c r="I24" s="65"/>
      <c r="J24" s="58">
        <f t="shared" si="7"/>
        <v>0</v>
      </c>
      <c r="K24" s="65"/>
      <c r="L24" s="65"/>
      <c r="M24" s="65"/>
      <c r="N24" s="65"/>
      <c r="O24" s="65"/>
      <c r="P24" s="58">
        <f t="shared" si="2"/>
        <v>0</v>
      </c>
      <c r="Q24" s="59" t="str">
        <f t="shared" si="3"/>
        <v/>
      </c>
      <c r="R24" s="60"/>
      <c r="S24" s="66"/>
      <c r="T24" s="67">
        <f t="shared" si="4"/>
        <v>0</v>
      </c>
      <c r="U24" s="49" t="str">
        <f t="shared" si="8"/>
        <v/>
      </c>
      <c r="V24" s="49" t="str">
        <f t="shared" si="9"/>
        <v>ok</v>
      </c>
      <c r="W24" s="49">
        <f t="shared" si="10"/>
        <v>0</v>
      </c>
      <c r="X24" s="49">
        <f t="shared" si="5"/>
        <v>0</v>
      </c>
      <c r="Y24" s="159" t="s">
        <v>131</v>
      </c>
      <c r="Z24" s="86" t="str">
        <f>IF(AND(OR($D$4="vyberte oblasť",$D$4="")),"ok",IF(AND($D$4&lt;&gt;"",J24=0),"ok",IF(AND($D$4=$W$10,OR(G24={"a)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výrobkov"})),"ok",IF(AND($D$4=$W$11,OR(G24={"a)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výrobkov"})),"ok",IF(AND($D$4=$W$12,OR(G24={"a)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výrobkov"})),"ok",IF(AND($D$4=$W$13,OR(G24={"a)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výrobkov"})),"ok",IF(AND($D$4=$W$14,OR(G24={"a)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výrobkov"})),"ok",IF(AND($D$4=$W$15,OR(G24={"a)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výrobkov"})),"ok",IF(AND($D$4=$W$16,OR(G24={"a)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výrobkov"})),"ok",IF(AND($D$4=$W$17,G24=""),"ok","chyba"))))))))))</f>
        <v>ok</v>
      </c>
      <c r="AA24" s="49">
        <f t="shared" si="11"/>
        <v>0</v>
      </c>
      <c r="AB24" s="169">
        <f t="shared" si="6"/>
        <v>0</v>
      </c>
      <c r="AC24" s="49" t="str">
        <f t="shared" si="12"/>
        <v/>
      </c>
      <c r="AD24" s="180" t="str">
        <f t="shared" si="13"/>
        <v/>
      </c>
      <c r="AE24" s="63">
        <f t="shared" si="14"/>
        <v>0</v>
      </c>
    </row>
    <row r="25" spans="1:31" ht="39.950000000000003" customHeight="1" x14ac:dyDescent="0.2">
      <c r="A25" s="7">
        <v>5</v>
      </c>
      <c r="B25" s="183"/>
      <c r="C25" s="183"/>
      <c r="D25" s="183"/>
      <c r="E25" s="149"/>
      <c r="F25" s="175"/>
      <c r="G25" s="162"/>
      <c r="H25" s="64"/>
      <c r="I25" s="65"/>
      <c r="J25" s="58">
        <f t="shared" si="7"/>
        <v>0</v>
      </c>
      <c r="K25" s="65"/>
      <c r="L25" s="65"/>
      <c r="M25" s="65"/>
      <c r="N25" s="65"/>
      <c r="O25" s="65"/>
      <c r="P25" s="58">
        <f t="shared" si="2"/>
        <v>0</v>
      </c>
      <c r="Q25" s="59" t="str">
        <f t="shared" si="3"/>
        <v/>
      </c>
      <c r="R25" s="60"/>
      <c r="S25" s="66"/>
      <c r="T25" s="67">
        <f t="shared" si="4"/>
        <v>0</v>
      </c>
      <c r="U25" s="49" t="str">
        <f t="shared" si="8"/>
        <v/>
      </c>
      <c r="V25" s="49" t="str">
        <f t="shared" si="9"/>
        <v>ok</v>
      </c>
      <c r="W25" s="49">
        <f t="shared" si="10"/>
        <v>0</v>
      </c>
      <c r="X25" s="49">
        <f t="shared" si="5"/>
        <v>0</v>
      </c>
      <c r="Y25" s="159" t="s">
        <v>133</v>
      </c>
      <c r="Z25" s="86" t="str">
        <f>IF(AND(OR($D$4="vyberte oblasť",$D$4="")),"ok",IF(AND($D$4&lt;&gt;"",J25=0),"ok",IF(AND($D$4=$W$10,OR(G25={"a)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výrobkov"})),"ok",IF(AND($D$4=$W$11,OR(G25={"a)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výrobkov"})),"ok",IF(AND($D$4=$W$12,OR(G25={"a)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výrobkov"})),"ok",IF(AND($D$4=$W$13,OR(G25={"a)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výrobkov"})),"ok",IF(AND($D$4=$W$14,OR(G25={"a)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výrobkov"})),"ok",IF(AND($D$4=$W$15,OR(G25={"a)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výrobkov"})),"ok",IF(AND($D$4=$W$16,OR(G25={"a)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výrobkov"})),"ok",IF(AND($D$4=$W$17,G25=""),"ok","chyba"))))))))))</f>
        <v>ok</v>
      </c>
      <c r="AA25" s="49">
        <f t="shared" si="11"/>
        <v>0</v>
      </c>
      <c r="AB25" s="169">
        <f t="shared" si="6"/>
        <v>0</v>
      </c>
      <c r="AC25" s="49" t="str">
        <f t="shared" si="12"/>
        <v/>
      </c>
      <c r="AD25" s="180" t="str">
        <f t="shared" si="13"/>
        <v/>
      </c>
      <c r="AE25" s="63">
        <f t="shared" si="14"/>
        <v>0</v>
      </c>
    </row>
    <row r="26" spans="1:31" ht="39.950000000000003" customHeight="1" x14ac:dyDescent="0.2">
      <c r="A26" s="7">
        <v>6</v>
      </c>
      <c r="B26" s="183"/>
      <c r="C26" s="183"/>
      <c r="D26" s="183"/>
      <c r="E26" s="149"/>
      <c r="F26" s="175"/>
      <c r="G26" s="162"/>
      <c r="H26" s="64"/>
      <c r="I26" s="65"/>
      <c r="J26" s="58">
        <f t="shared" si="7"/>
        <v>0</v>
      </c>
      <c r="K26" s="65"/>
      <c r="L26" s="65"/>
      <c r="M26" s="65"/>
      <c r="N26" s="65"/>
      <c r="O26" s="65"/>
      <c r="P26" s="58">
        <f t="shared" si="2"/>
        <v>0</v>
      </c>
      <c r="Q26" s="59" t="str">
        <f t="shared" si="3"/>
        <v/>
      </c>
      <c r="R26" s="60"/>
      <c r="S26" s="66"/>
      <c r="T26" s="67">
        <f t="shared" si="4"/>
        <v>0</v>
      </c>
      <c r="U26" s="49" t="str">
        <f t="shared" si="8"/>
        <v/>
      </c>
      <c r="V26" s="49" t="str">
        <f t="shared" si="9"/>
        <v>ok</v>
      </c>
      <c r="W26" s="49">
        <f t="shared" si="10"/>
        <v>0</v>
      </c>
      <c r="X26" s="49">
        <f t="shared" si="5"/>
        <v>0</v>
      </c>
      <c r="Y26" s="159" t="s">
        <v>134</v>
      </c>
      <c r="Z26" s="86" t="str">
        <f>IF(AND(OR($D$4="vyberte oblasť",$D$4="")),"ok",IF(AND($D$4&lt;&gt;"",J26=0),"ok",IF(AND($D$4=$W$10,OR(G26={"a)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výrobkov"})),"ok",IF(AND($D$4=$W$11,OR(G26={"a)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výrobkov"})),"ok",IF(AND($D$4=$W$12,OR(G26={"a)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výrobkov"})),"ok",IF(AND($D$4=$W$13,OR(G26={"a)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výrobkov"})),"ok",IF(AND($D$4=$W$14,OR(G26={"a)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výrobkov"})),"ok",IF(AND($D$4=$W$15,OR(G26={"a)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výrobkov"})),"ok",IF(AND($D$4=$W$16,OR(G26={"a)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výrobkov"})),"ok",IF(AND($D$4=$W$17,G26=""),"ok","chyba"))))))))))</f>
        <v>ok</v>
      </c>
      <c r="AA26" s="49">
        <f t="shared" si="11"/>
        <v>0</v>
      </c>
      <c r="AB26" s="169">
        <f t="shared" si="6"/>
        <v>0</v>
      </c>
      <c r="AC26" s="49" t="str">
        <f t="shared" si="12"/>
        <v/>
      </c>
      <c r="AD26" s="180" t="str">
        <f t="shared" si="13"/>
        <v/>
      </c>
      <c r="AE26" s="63">
        <f t="shared" si="14"/>
        <v>0</v>
      </c>
    </row>
    <row r="27" spans="1:31" ht="39.950000000000003" customHeight="1" x14ac:dyDescent="0.2">
      <c r="A27" s="7">
        <v>7</v>
      </c>
      <c r="B27" s="183"/>
      <c r="C27" s="183"/>
      <c r="D27" s="183"/>
      <c r="E27" s="149"/>
      <c r="F27" s="175"/>
      <c r="G27" s="162"/>
      <c r="H27" s="64"/>
      <c r="I27" s="65"/>
      <c r="J27" s="58">
        <f t="shared" si="7"/>
        <v>0</v>
      </c>
      <c r="K27" s="65"/>
      <c r="L27" s="65"/>
      <c r="M27" s="65"/>
      <c r="N27" s="65"/>
      <c r="O27" s="65"/>
      <c r="P27" s="58">
        <f t="shared" si="2"/>
        <v>0</v>
      </c>
      <c r="Q27" s="59" t="str">
        <f t="shared" si="3"/>
        <v/>
      </c>
      <c r="R27" s="60"/>
      <c r="S27" s="66"/>
      <c r="T27" s="67">
        <f t="shared" si="4"/>
        <v>0</v>
      </c>
      <c r="U27" s="49" t="str">
        <f t="shared" si="8"/>
        <v/>
      </c>
      <c r="V27" s="49" t="str">
        <f t="shared" si="9"/>
        <v>ok</v>
      </c>
      <c r="W27" s="49">
        <f t="shared" si="10"/>
        <v>0</v>
      </c>
      <c r="X27" s="49">
        <f t="shared" si="5"/>
        <v>0</v>
      </c>
      <c r="Y27" s="159" t="s">
        <v>135</v>
      </c>
      <c r="Z27" s="86" t="str">
        <f>IF(AND(OR($D$4="vyberte oblasť",$D$4="")),"ok",IF(AND($D$4&lt;&gt;"",J27=0),"ok",IF(AND($D$4=$W$10,OR(G27={"a)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výrobkov"})),"ok",IF(AND($D$4=$W$11,OR(G27={"a)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výrobkov"})),"ok",IF(AND($D$4=$W$12,OR(G27={"a)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výrobkov"})),"ok",IF(AND($D$4=$W$13,OR(G27={"a)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výrobkov"})),"ok",IF(AND($D$4=$W$14,OR(G27={"a)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výrobkov"})),"ok",IF(AND($D$4=$W$15,OR(G27={"a)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výrobkov"})),"ok",IF(AND($D$4=$W$16,OR(G27={"a)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výrobkov"})),"ok",IF(AND($D$4=$W$17,G27=""),"ok","chyba"))))))))))</f>
        <v>ok</v>
      </c>
      <c r="AA27" s="49">
        <f t="shared" si="11"/>
        <v>0</v>
      </c>
      <c r="AB27" s="169">
        <f t="shared" si="6"/>
        <v>0</v>
      </c>
      <c r="AC27" s="49" t="str">
        <f t="shared" si="12"/>
        <v/>
      </c>
      <c r="AD27" s="180" t="str">
        <f t="shared" si="13"/>
        <v/>
      </c>
      <c r="AE27" s="63">
        <f t="shared" si="14"/>
        <v>0</v>
      </c>
    </row>
    <row r="28" spans="1:31" ht="39.950000000000003" customHeight="1" x14ac:dyDescent="0.2">
      <c r="A28" s="7">
        <v>8</v>
      </c>
      <c r="B28" s="183"/>
      <c r="C28" s="183"/>
      <c r="D28" s="183"/>
      <c r="E28" s="149"/>
      <c r="F28" s="175"/>
      <c r="G28" s="162"/>
      <c r="H28" s="64"/>
      <c r="I28" s="65"/>
      <c r="J28" s="58">
        <f t="shared" si="7"/>
        <v>0</v>
      </c>
      <c r="K28" s="65"/>
      <c r="L28" s="65"/>
      <c r="M28" s="65"/>
      <c r="N28" s="65"/>
      <c r="O28" s="65"/>
      <c r="P28" s="58">
        <f t="shared" si="2"/>
        <v>0</v>
      </c>
      <c r="Q28" s="59" t="str">
        <f t="shared" si="3"/>
        <v/>
      </c>
      <c r="R28" s="60"/>
      <c r="S28" s="66"/>
      <c r="T28" s="67">
        <f t="shared" si="4"/>
        <v>0</v>
      </c>
      <c r="U28" s="49" t="str">
        <f t="shared" si="8"/>
        <v/>
      </c>
      <c r="V28" s="49" t="str">
        <f t="shared" si="9"/>
        <v>ok</v>
      </c>
      <c r="W28" s="49">
        <f t="shared" si="10"/>
        <v>0</v>
      </c>
      <c r="X28" s="49">
        <f t="shared" si="5"/>
        <v>0</v>
      </c>
      <c r="Y28" s="167" t="s">
        <v>136</v>
      </c>
      <c r="Z28" s="86" t="str">
        <f>IF(AND(OR($D$4="vyberte oblasť",$D$4="")),"ok",IF(AND($D$4&lt;&gt;"",J28=0),"ok",IF(AND($D$4=$W$10,OR(G28={"a)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výrobkov"})),"ok",IF(AND($D$4=$W$11,OR(G28={"a)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výrobkov"})),"ok",IF(AND($D$4=$W$12,OR(G28={"a)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výrobkov"})),"ok",IF(AND($D$4=$W$13,OR(G28={"a)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výrobkov"})),"ok",IF(AND($D$4=$W$14,OR(G28={"a)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výrobkov"})),"ok",IF(AND($D$4=$W$15,OR(G28={"a)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výrobkov"})),"ok",IF(AND($D$4=$W$16,OR(G28={"a)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výrobkov"})),"ok",IF(AND($D$4=$W$17,G28=""),"ok","chyba"))))))))))</f>
        <v>ok</v>
      </c>
      <c r="AA28" s="49">
        <f t="shared" si="11"/>
        <v>0</v>
      </c>
      <c r="AB28" s="169">
        <f t="shared" si="6"/>
        <v>0</v>
      </c>
      <c r="AC28" s="49" t="str">
        <f t="shared" si="12"/>
        <v/>
      </c>
      <c r="AD28" s="180" t="str">
        <f t="shared" si="13"/>
        <v/>
      </c>
      <c r="AE28" s="63">
        <f t="shared" si="14"/>
        <v>0</v>
      </c>
    </row>
    <row r="29" spans="1:31" ht="39.950000000000003" customHeight="1" x14ac:dyDescent="0.2">
      <c r="A29" s="7">
        <v>9</v>
      </c>
      <c r="B29" s="183"/>
      <c r="C29" s="183"/>
      <c r="D29" s="183"/>
      <c r="E29" s="149"/>
      <c r="F29" s="175"/>
      <c r="G29" s="162"/>
      <c r="H29" s="64"/>
      <c r="I29" s="65"/>
      <c r="J29" s="58">
        <f t="shared" si="7"/>
        <v>0</v>
      </c>
      <c r="K29" s="65"/>
      <c r="L29" s="65"/>
      <c r="M29" s="65"/>
      <c r="N29" s="65"/>
      <c r="O29" s="65"/>
      <c r="P29" s="58">
        <f t="shared" si="2"/>
        <v>0</v>
      </c>
      <c r="Q29" s="59" t="str">
        <f t="shared" si="3"/>
        <v/>
      </c>
      <c r="R29" s="60"/>
      <c r="S29" s="66"/>
      <c r="T29" s="67">
        <f t="shared" si="4"/>
        <v>0</v>
      </c>
      <c r="U29" s="49" t="str">
        <f t="shared" si="8"/>
        <v/>
      </c>
      <c r="V29" s="49" t="str">
        <f t="shared" si="9"/>
        <v>ok</v>
      </c>
      <c r="W29" s="49">
        <f t="shared" si="10"/>
        <v>0</v>
      </c>
      <c r="X29" s="49">
        <f t="shared" si="5"/>
        <v>0</v>
      </c>
      <c r="Y29" s="159"/>
      <c r="Z29" s="86" t="str">
        <f>IF(AND(OR($D$4="vyberte oblasť",$D$4="")),"ok",IF(AND($D$4&lt;&gt;"",J29=0),"ok",IF(AND($D$4=$W$10,OR(G29={"a)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výrobkov"})),"ok",IF(AND($D$4=$W$11,OR(G29={"a)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výrobkov"})),"ok",IF(AND($D$4=$W$12,OR(G29={"a)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výrobkov"})),"ok",IF(AND($D$4=$W$13,OR(G29={"a)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výrobkov"})),"ok",IF(AND($D$4=$W$14,OR(G29={"a)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výrobkov"})),"ok",IF(AND($D$4=$W$15,OR(G29={"a)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výrobkov"})),"ok",IF(AND($D$4=$W$16,OR(G29={"a)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výrobkov"})),"ok",IF(AND($D$4=$W$17,G29=""),"ok","chyba"))))))))))</f>
        <v>ok</v>
      </c>
      <c r="AA29" s="49">
        <f t="shared" si="11"/>
        <v>0</v>
      </c>
      <c r="AB29" s="169"/>
      <c r="AC29" s="49" t="str">
        <f t="shared" si="12"/>
        <v/>
      </c>
      <c r="AD29" s="180" t="str">
        <f t="shared" si="13"/>
        <v/>
      </c>
      <c r="AE29" s="63">
        <f t="shared" si="14"/>
        <v>0</v>
      </c>
    </row>
    <row r="30" spans="1:31" ht="39.950000000000003" customHeight="1" x14ac:dyDescent="0.2">
      <c r="A30" s="7">
        <v>10</v>
      </c>
      <c r="B30" s="183"/>
      <c r="C30" s="183"/>
      <c r="D30" s="183"/>
      <c r="E30" s="149"/>
      <c r="F30" s="175"/>
      <c r="G30" s="162"/>
      <c r="H30" s="64"/>
      <c r="I30" s="65"/>
      <c r="J30" s="58">
        <f t="shared" si="7"/>
        <v>0</v>
      </c>
      <c r="K30" s="65"/>
      <c r="L30" s="65"/>
      <c r="M30" s="65"/>
      <c r="N30" s="65"/>
      <c r="O30" s="65"/>
      <c r="P30" s="58">
        <f t="shared" si="2"/>
        <v>0</v>
      </c>
      <c r="Q30" s="59" t="str">
        <f t="shared" si="3"/>
        <v/>
      </c>
      <c r="R30" s="60"/>
      <c r="S30" s="66"/>
      <c r="T30" s="67">
        <f t="shared" si="4"/>
        <v>0</v>
      </c>
      <c r="U30" s="49" t="str">
        <f t="shared" si="8"/>
        <v/>
      </c>
      <c r="V30" s="49" t="str">
        <f t="shared" si="9"/>
        <v>ok</v>
      </c>
      <c r="W30" s="49">
        <f t="shared" si="10"/>
        <v>0</v>
      </c>
      <c r="X30" s="49">
        <f t="shared" si="5"/>
        <v>0</v>
      </c>
      <c r="Y30" s="159"/>
      <c r="Z30" s="86" t="str">
        <f>IF(AND(OR($D$4="vyberte oblasť",$D$4="")),"ok",IF(AND($D$4&lt;&gt;"",J30=0),"ok",IF(AND($D$4=$W$10,OR(G30={"a)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výrobkov"})),"ok",IF(AND($D$4=$W$11,OR(G30={"a)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výrobkov"})),"ok",IF(AND($D$4=$W$12,OR(G30={"a)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výrobkov"})),"ok",IF(AND($D$4=$W$13,OR(G30={"a)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výrobkov"})),"ok",IF(AND($D$4=$W$14,OR(G30={"a)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výrobkov"})),"ok",IF(AND($D$4=$W$15,OR(G30={"a)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výrobkov"})),"ok",IF(AND($D$4=$W$16,OR(G30={"a)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výrobkov"})),"ok",IF(AND($D$4=$W$17,G30=""),"ok","chyba"))))))))))</f>
        <v>ok</v>
      </c>
      <c r="AA30" s="49">
        <f t="shared" si="11"/>
        <v>0</v>
      </c>
      <c r="AB30" s="169"/>
      <c r="AC30" s="49" t="str">
        <f t="shared" si="12"/>
        <v/>
      </c>
      <c r="AD30" s="180" t="str">
        <f t="shared" si="13"/>
        <v/>
      </c>
      <c r="AE30" s="63">
        <f t="shared" si="14"/>
        <v>0</v>
      </c>
    </row>
    <row r="31" spans="1:31" ht="39.950000000000003" customHeight="1" x14ac:dyDescent="0.2">
      <c r="A31" s="7">
        <v>11</v>
      </c>
      <c r="B31" s="183"/>
      <c r="C31" s="183"/>
      <c r="D31" s="183"/>
      <c r="E31" s="149"/>
      <c r="F31" s="175"/>
      <c r="G31" s="162"/>
      <c r="H31" s="64"/>
      <c r="I31" s="65"/>
      <c r="J31" s="58">
        <f t="shared" si="7"/>
        <v>0</v>
      </c>
      <c r="K31" s="65"/>
      <c r="L31" s="65"/>
      <c r="M31" s="65"/>
      <c r="N31" s="65"/>
      <c r="O31" s="65"/>
      <c r="P31" s="58">
        <f t="shared" si="2"/>
        <v>0</v>
      </c>
      <c r="Q31" s="59" t="str">
        <f t="shared" si="3"/>
        <v/>
      </c>
      <c r="R31" s="60"/>
      <c r="S31" s="66"/>
      <c r="T31" s="67">
        <f t="shared" si="4"/>
        <v>0</v>
      </c>
      <c r="U31" s="49" t="str">
        <f t="shared" si="8"/>
        <v/>
      </c>
      <c r="V31" s="49" t="str">
        <f t="shared" si="9"/>
        <v>ok</v>
      </c>
      <c r="W31" s="49">
        <f t="shared" si="10"/>
        <v>0</v>
      </c>
      <c r="X31" s="49">
        <f t="shared" si="5"/>
        <v>0</v>
      </c>
      <c r="Y31" s="159"/>
      <c r="Z31" s="86" t="str">
        <f>IF(AND(OR($D$4="vyberte oblasť",$D$4="")),"ok",IF(AND($D$4&lt;&gt;"",J31=0),"ok",IF(AND($D$4=$W$10,OR(G31={"a)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výrobkov"})),"ok",IF(AND($D$4=$W$11,OR(G31={"a)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výrobkov"})),"ok",IF(AND($D$4=$W$12,OR(G31={"a)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výrobkov"})),"ok",IF(AND($D$4=$W$13,OR(G31={"a)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výrobkov"})),"ok",IF(AND($D$4=$W$14,OR(G31={"a)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výrobkov"})),"ok",IF(AND($D$4=$W$15,OR(G31={"a)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výrobkov"})),"ok",IF(AND($D$4=$W$16,OR(G31={"a)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výrobkov"})),"ok",IF(AND($D$4=$W$17,G31=""),"ok","chyba"))))))))))</f>
        <v>ok</v>
      </c>
      <c r="AA31" s="49">
        <f t="shared" si="11"/>
        <v>0</v>
      </c>
      <c r="AB31" s="169"/>
      <c r="AC31" s="49" t="str">
        <f t="shared" si="12"/>
        <v/>
      </c>
      <c r="AD31" s="180" t="str">
        <f t="shared" si="13"/>
        <v/>
      </c>
      <c r="AE31" s="63">
        <f t="shared" si="14"/>
        <v>0</v>
      </c>
    </row>
    <row r="32" spans="1:31" ht="39.950000000000003" customHeight="1" x14ac:dyDescent="0.2">
      <c r="A32" s="7">
        <v>12</v>
      </c>
      <c r="B32" s="183"/>
      <c r="C32" s="183"/>
      <c r="D32" s="183"/>
      <c r="E32" s="149"/>
      <c r="F32" s="175"/>
      <c r="G32" s="162"/>
      <c r="H32" s="64"/>
      <c r="I32" s="65"/>
      <c r="J32" s="58">
        <f t="shared" si="7"/>
        <v>0</v>
      </c>
      <c r="K32" s="65"/>
      <c r="L32" s="65"/>
      <c r="M32" s="65"/>
      <c r="N32" s="65"/>
      <c r="O32" s="65"/>
      <c r="P32" s="58">
        <f t="shared" si="2"/>
        <v>0</v>
      </c>
      <c r="Q32" s="59" t="str">
        <f t="shared" si="3"/>
        <v/>
      </c>
      <c r="R32" s="60"/>
      <c r="S32" s="66"/>
      <c r="T32" s="67">
        <f t="shared" si="4"/>
        <v>0</v>
      </c>
      <c r="U32" s="49" t="str">
        <f t="shared" si="8"/>
        <v/>
      </c>
      <c r="V32" s="49" t="str">
        <f t="shared" si="9"/>
        <v>ok</v>
      </c>
      <c r="W32" s="49">
        <f t="shared" si="10"/>
        <v>0</v>
      </c>
      <c r="X32" s="49">
        <f t="shared" si="5"/>
        <v>0</v>
      </c>
      <c r="Z32" s="86" t="str">
        <f>IF(AND(OR($D$4="vyberte oblasť",$D$4="")),"ok",IF(AND($D$4&lt;&gt;"",J32=0),"ok",IF(AND($D$4=$W$10,OR(G32={"a)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výrobkov"})),"ok",IF(AND($D$4=$W$11,OR(G32={"a)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výrobkov"})),"ok",IF(AND($D$4=$W$12,OR(G32={"a)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výrobkov"})),"ok",IF(AND($D$4=$W$13,OR(G32={"a)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výrobkov"})),"ok",IF(AND($D$4=$W$14,OR(G32={"a)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výrobkov"})),"ok",IF(AND($D$4=$W$15,OR(G32={"a)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výrobkov"})),"ok",IF(AND($D$4=$W$16,OR(G32={"a)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výrobkov"})),"ok",IF(AND($D$4=$W$17,G32=""),"ok","chyba"))))))))))</f>
        <v>ok</v>
      </c>
      <c r="AA32" s="49">
        <f t="shared" si="11"/>
        <v>0</v>
      </c>
      <c r="AB32" s="169"/>
      <c r="AC32" s="49" t="str">
        <f t="shared" si="12"/>
        <v/>
      </c>
      <c r="AD32" s="180" t="str">
        <f t="shared" si="13"/>
        <v/>
      </c>
      <c r="AE32" s="63">
        <f t="shared" si="14"/>
        <v>0</v>
      </c>
    </row>
    <row r="33" spans="1:31" ht="39.950000000000003" customHeight="1" x14ac:dyDescent="0.2">
      <c r="A33" s="7">
        <v>13</v>
      </c>
      <c r="B33" s="183"/>
      <c r="C33" s="183"/>
      <c r="D33" s="183"/>
      <c r="E33" s="149"/>
      <c r="F33" s="175"/>
      <c r="G33" s="162"/>
      <c r="H33" s="64"/>
      <c r="I33" s="65"/>
      <c r="J33" s="58">
        <f t="shared" si="7"/>
        <v>0</v>
      </c>
      <c r="K33" s="65"/>
      <c r="L33" s="65"/>
      <c r="M33" s="65"/>
      <c r="N33" s="65"/>
      <c r="O33" s="65"/>
      <c r="P33" s="58">
        <f t="shared" si="2"/>
        <v>0</v>
      </c>
      <c r="Q33" s="59" t="str">
        <f t="shared" si="3"/>
        <v/>
      </c>
      <c r="R33" s="60"/>
      <c r="S33" s="66"/>
      <c r="T33" s="67">
        <f t="shared" si="4"/>
        <v>0</v>
      </c>
      <c r="U33" s="49" t="str">
        <f t="shared" si="8"/>
        <v/>
      </c>
      <c r="V33" s="49" t="str">
        <f t="shared" si="9"/>
        <v>ok</v>
      </c>
      <c r="W33" s="49">
        <f t="shared" si="10"/>
        <v>0</v>
      </c>
      <c r="X33" s="49">
        <f t="shared" si="5"/>
        <v>0</v>
      </c>
      <c r="Z33" s="86" t="str">
        <f>IF(AND(OR($D$4="vyberte oblasť",$D$4="")),"ok",IF(AND($D$4&lt;&gt;"",J33=0),"ok",IF(AND($D$4=$W$10,OR(G33={"a)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výrobkov"})),"ok",IF(AND($D$4=$W$11,OR(G33={"a)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výrobkov"})),"ok",IF(AND($D$4=$W$12,OR(G33={"a)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výrobkov"})),"ok",IF(AND($D$4=$W$13,OR(G33={"a)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výrobkov"})),"ok",IF(AND($D$4=$W$14,OR(G33={"a)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výrobkov"})),"ok",IF(AND($D$4=$W$15,OR(G33={"a)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výrobkov"})),"ok",IF(AND($D$4=$W$16,OR(G33={"a)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výrobkov"})),"ok",IF(AND($D$4=$W$17,G33=""),"ok","chyba"))))))))))</f>
        <v>ok</v>
      </c>
      <c r="AA33" s="49">
        <f t="shared" si="11"/>
        <v>0</v>
      </c>
      <c r="AB33" s="169"/>
      <c r="AC33" s="49" t="str">
        <f t="shared" si="12"/>
        <v/>
      </c>
      <c r="AD33" s="180" t="str">
        <f t="shared" si="13"/>
        <v/>
      </c>
      <c r="AE33" s="63">
        <f t="shared" si="14"/>
        <v>0</v>
      </c>
    </row>
    <row r="34" spans="1:31" ht="39.950000000000003" customHeight="1" x14ac:dyDescent="0.2">
      <c r="A34" s="7">
        <v>14</v>
      </c>
      <c r="B34" s="183"/>
      <c r="C34" s="183"/>
      <c r="D34" s="183"/>
      <c r="E34" s="149"/>
      <c r="F34" s="175"/>
      <c r="G34" s="162"/>
      <c r="H34" s="64"/>
      <c r="I34" s="65"/>
      <c r="J34" s="58">
        <f t="shared" si="7"/>
        <v>0</v>
      </c>
      <c r="K34" s="65"/>
      <c r="L34" s="65"/>
      <c r="M34" s="65"/>
      <c r="N34" s="65"/>
      <c r="O34" s="65"/>
      <c r="P34" s="58">
        <f t="shared" si="2"/>
        <v>0</v>
      </c>
      <c r="Q34" s="59" t="str">
        <f t="shared" si="3"/>
        <v/>
      </c>
      <c r="R34" s="60"/>
      <c r="S34" s="66"/>
      <c r="T34" s="67">
        <f t="shared" si="4"/>
        <v>0</v>
      </c>
      <c r="U34" s="49" t="str">
        <f t="shared" si="8"/>
        <v/>
      </c>
      <c r="V34" s="49" t="str">
        <f t="shared" si="9"/>
        <v>ok</v>
      </c>
      <c r="W34" s="49">
        <f t="shared" si="10"/>
        <v>0</v>
      </c>
      <c r="X34" s="49">
        <f t="shared" si="5"/>
        <v>0</v>
      </c>
      <c r="Y34" s="8"/>
      <c r="Z34" s="86" t="str">
        <f>IF(AND(OR($D$4="vyberte oblasť",$D$4="")),"ok",IF(AND($D$4&lt;&gt;"",J34=0),"ok",IF(AND($D$4=$W$10,OR(G34={"a)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výrobkov"})),"ok",IF(AND($D$4=$W$11,OR(G34={"a)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výrobkov"})),"ok",IF(AND($D$4=$W$12,OR(G34={"a)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výrobkov"})),"ok",IF(AND($D$4=$W$13,OR(G34={"a)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výrobkov"})),"ok",IF(AND($D$4=$W$14,OR(G34={"a)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výrobkov"})),"ok",IF(AND($D$4=$W$15,OR(G34={"a)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výrobkov"})),"ok",IF(AND($D$4=$W$16,OR(G34={"a)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výrobkov"})),"ok",IF(AND($D$4=$W$17,G34=""),"ok","chyba"))))))))))</f>
        <v>ok</v>
      </c>
      <c r="AA34" s="49">
        <f t="shared" si="11"/>
        <v>0</v>
      </c>
      <c r="AB34" s="167"/>
      <c r="AC34" s="49" t="str">
        <f t="shared" si="12"/>
        <v/>
      </c>
      <c r="AD34" s="180" t="str">
        <f t="shared" si="13"/>
        <v/>
      </c>
      <c r="AE34" s="63">
        <f t="shared" si="14"/>
        <v>0</v>
      </c>
    </row>
    <row r="35" spans="1:31" ht="39.950000000000003" customHeight="1" x14ac:dyDescent="0.2">
      <c r="A35" s="7">
        <v>15</v>
      </c>
      <c r="B35" s="183"/>
      <c r="C35" s="183"/>
      <c r="D35" s="183"/>
      <c r="E35" s="149"/>
      <c r="F35" s="175"/>
      <c r="G35" s="162"/>
      <c r="H35" s="64"/>
      <c r="I35" s="65"/>
      <c r="J35" s="58">
        <f t="shared" si="7"/>
        <v>0</v>
      </c>
      <c r="K35" s="65"/>
      <c r="L35" s="65"/>
      <c r="M35" s="65"/>
      <c r="N35" s="65"/>
      <c r="O35" s="65"/>
      <c r="P35" s="58">
        <f t="shared" si="2"/>
        <v>0</v>
      </c>
      <c r="Q35" s="59" t="str">
        <f t="shared" si="3"/>
        <v/>
      </c>
      <c r="R35" s="60"/>
      <c r="S35" s="66"/>
      <c r="T35" s="67">
        <f t="shared" si="4"/>
        <v>0</v>
      </c>
      <c r="U35" s="49" t="str">
        <f t="shared" si="8"/>
        <v/>
      </c>
      <c r="V35" s="49" t="str">
        <f t="shared" si="9"/>
        <v>ok</v>
      </c>
      <c r="W35" s="49">
        <f t="shared" si="10"/>
        <v>0</v>
      </c>
      <c r="X35" s="49">
        <f t="shared" si="5"/>
        <v>0</v>
      </c>
      <c r="Y35" s="159"/>
      <c r="Z35" s="86" t="str">
        <f>IF(AND(OR($D$4="vyberte oblasť",$D$4="")),"ok",IF(AND($D$4&lt;&gt;"",J35=0),"ok",IF(AND($D$4=$W$10,OR(G35={"a)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výrobkov"})),"ok",IF(AND($D$4=$W$11,OR(G35={"a)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výrobkov"})),"ok",IF(AND($D$4=$W$12,OR(G35={"a)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výrobkov"})),"ok",IF(AND($D$4=$W$13,OR(G35={"a)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výrobkov"})),"ok",IF(AND($D$4=$W$14,OR(G35={"a)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výrobkov"})),"ok",IF(AND($D$4=$W$15,OR(G35={"a)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výrobkov"})),"ok",IF(AND($D$4=$W$16,OR(G35={"a)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výrobkov"})),"ok",IF(AND($D$4=$W$17,G35=""),"ok","chyba"))))))))))</f>
        <v>ok</v>
      </c>
      <c r="AA35" s="49">
        <f t="shared" si="11"/>
        <v>0</v>
      </c>
      <c r="AB35" s="169"/>
      <c r="AC35" s="49" t="str">
        <f t="shared" si="12"/>
        <v/>
      </c>
      <c r="AD35" s="180" t="str">
        <f t="shared" si="13"/>
        <v/>
      </c>
      <c r="AE35" s="63">
        <f t="shared" si="14"/>
        <v>0</v>
      </c>
    </row>
    <row r="36" spans="1:31" ht="39.950000000000003" customHeight="1" x14ac:dyDescent="0.2">
      <c r="A36" s="7">
        <v>16</v>
      </c>
      <c r="B36" s="183"/>
      <c r="C36" s="183"/>
      <c r="D36" s="183"/>
      <c r="E36" s="149"/>
      <c r="F36" s="175"/>
      <c r="G36" s="162"/>
      <c r="H36" s="64"/>
      <c r="I36" s="65"/>
      <c r="J36" s="58">
        <f t="shared" si="7"/>
        <v>0</v>
      </c>
      <c r="K36" s="65"/>
      <c r="L36" s="65"/>
      <c r="M36" s="65"/>
      <c r="N36" s="65"/>
      <c r="O36" s="65"/>
      <c r="P36" s="58">
        <f t="shared" si="2"/>
        <v>0</v>
      </c>
      <c r="Q36" s="59" t="str">
        <f t="shared" si="3"/>
        <v/>
      </c>
      <c r="R36" s="60"/>
      <c r="S36" s="66"/>
      <c r="T36" s="67">
        <f t="shared" si="4"/>
        <v>0</v>
      </c>
      <c r="U36" s="49" t="str">
        <f t="shared" si="8"/>
        <v/>
      </c>
      <c r="V36" s="49" t="str">
        <f t="shared" si="9"/>
        <v>ok</v>
      </c>
      <c r="W36" s="49">
        <f t="shared" si="10"/>
        <v>0</v>
      </c>
      <c r="X36" s="49">
        <f t="shared" si="5"/>
        <v>0</v>
      </c>
      <c r="Y36" s="159"/>
      <c r="Z36" s="86" t="str">
        <f>IF(AND(OR($D$4="vyberte oblasť",$D$4="")),"ok",IF(AND($D$4&lt;&gt;"",J36=0),"ok",IF(AND($D$4=$W$10,OR(G36={"a)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výrobkov"})),"ok",IF(AND($D$4=$W$11,OR(G36={"a)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výrobkov"})),"ok",IF(AND($D$4=$W$12,OR(G36={"a)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výrobkov"})),"ok",IF(AND($D$4=$W$13,OR(G36={"a)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výrobkov"})),"ok",IF(AND($D$4=$W$14,OR(G36={"a)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výrobkov"})),"ok",IF(AND($D$4=$W$15,OR(G36={"a)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výrobkov"})),"ok",IF(AND($D$4=$W$16,OR(G36={"a)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výrobkov"})),"ok",IF(AND($D$4=$W$17,G36=""),"ok","chyba"))))))))))</f>
        <v>ok</v>
      </c>
      <c r="AA36" s="49">
        <f t="shared" si="11"/>
        <v>0</v>
      </c>
      <c r="AB36" s="169"/>
      <c r="AC36" s="49" t="str">
        <f t="shared" si="12"/>
        <v/>
      </c>
      <c r="AD36" s="180" t="str">
        <f t="shared" si="13"/>
        <v/>
      </c>
      <c r="AE36" s="63">
        <f t="shared" si="14"/>
        <v>0</v>
      </c>
    </row>
    <row r="37" spans="1:31" ht="39.950000000000003" customHeight="1" x14ac:dyDescent="0.2">
      <c r="A37" s="7">
        <v>17</v>
      </c>
      <c r="B37" s="183"/>
      <c r="C37" s="183"/>
      <c r="D37" s="183"/>
      <c r="E37" s="149"/>
      <c r="F37" s="175"/>
      <c r="G37" s="162"/>
      <c r="H37" s="64"/>
      <c r="I37" s="65"/>
      <c r="J37" s="58">
        <f t="shared" si="7"/>
        <v>0</v>
      </c>
      <c r="K37" s="65"/>
      <c r="L37" s="65"/>
      <c r="M37" s="65"/>
      <c r="N37" s="65"/>
      <c r="O37" s="65"/>
      <c r="P37" s="58">
        <f t="shared" si="2"/>
        <v>0</v>
      </c>
      <c r="Q37" s="59" t="str">
        <f t="shared" si="3"/>
        <v/>
      </c>
      <c r="R37" s="60"/>
      <c r="S37" s="66"/>
      <c r="T37" s="67">
        <f t="shared" si="4"/>
        <v>0</v>
      </c>
      <c r="U37" s="49" t="str">
        <f t="shared" si="8"/>
        <v/>
      </c>
      <c r="V37" s="49" t="str">
        <f t="shared" si="9"/>
        <v>ok</v>
      </c>
      <c r="W37" s="49">
        <f t="shared" si="10"/>
        <v>0</v>
      </c>
      <c r="X37" s="49">
        <f t="shared" si="5"/>
        <v>0</v>
      </c>
      <c r="Y37" s="159"/>
      <c r="Z37" s="86" t="str">
        <f>IF(AND(OR($D$4="vyberte oblasť",$D$4="")),"ok",IF(AND($D$4&lt;&gt;"",J37=0),"ok",IF(AND($D$4=$W$10,OR(G37={"a)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výrobkov"})),"ok",IF(AND($D$4=$W$11,OR(G37={"a)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výrobkov"})),"ok",IF(AND($D$4=$W$12,OR(G37={"a)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výrobkov"})),"ok",IF(AND($D$4=$W$13,OR(G37={"a)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výrobkov"})),"ok",IF(AND($D$4=$W$14,OR(G37={"a)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výrobkov"})),"ok",IF(AND($D$4=$W$15,OR(G37={"a)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výrobkov"})),"ok",IF(AND($D$4=$W$16,OR(G37={"a)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výrobkov"})),"ok",IF(AND($D$4=$W$17,G37=""),"ok","chyba"))))))))))</f>
        <v>ok</v>
      </c>
      <c r="AA37" s="49">
        <f t="shared" si="11"/>
        <v>0</v>
      </c>
      <c r="AB37" s="169"/>
      <c r="AC37" s="49" t="str">
        <f t="shared" si="12"/>
        <v/>
      </c>
      <c r="AD37" s="180" t="str">
        <f t="shared" si="13"/>
        <v/>
      </c>
      <c r="AE37" s="63">
        <f t="shared" si="14"/>
        <v>0</v>
      </c>
    </row>
    <row r="38" spans="1:31" ht="39.950000000000003" customHeight="1" x14ac:dyDescent="0.2">
      <c r="A38" s="7">
        <v>18</v>
      </c>
      <c r="B38" s="183"/>
      <c r="C38" s="183"/>
      <c r="D38" s="183"/>
      <c r="E38" s="149"/>
      <c r="F38" s="175"/>
      <c r="G38" s="162"/>
      <c r="H38" s="64"/>
      <c r="I38" s="65"/>
      <c r="J38" s="58">
        <f t="shared" si="7"/>
        <v>0</v>
      </c>
      <c r="K38" s="65"/>
      <c r="L38" s="65"/>
      <c r="M38" s="65"/>
      <c r="N38" s="65"/>
      <c r="O38" s="65"/>
      <c r="P38" s="58">
        <f t="shared" si="2"/>
        <v>0</v>
      </c>
      <c r="Q38" s="59" t="str">
        <f t="shared" si="3"/>
        <v/>
      </c>
      <c r="R38" s="60"/>
      <c r="S38" s="66"/>
      <c r="T38" s="67">
        <f t="shared" si="4"/>
        <v>0</v>
      </c>
      <c r="U38" s="49" t="str">
        <f t="shared" si="8"/>
        <v/>
      </c>
      <c r="V38" s="49" t="str">
        <f t="shared" si="9"/>
        <v>ok</v>
      </c>
      <c r="W38" s="49">
        <f t="shared" si="10"/>
        <v>0</v>
      </c>
      <c r="X38" s="49">
        <f t="shared" si="5"/>
        <v>0</v>
      </c>
      <c r="Y38" s="159"/>
      <c r="Z38" s="86" t="str">
        <f>IF(AND(OR($D$4="vyberte oblasť",$D$4="")),"ok",IF(AND($D$4&lt;&gt;"",J38=0),"ok",IF(AND($D$4=$W$10,OR(G38={"a)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výrobkov"})),"ok",IF(AND($D$4=$W$11,OR(G38={"a)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výrobkov"})),"ok",IF(AND($D$4=$W$12,OR(G38={"a)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výrobkov"})),"ok",IF(AND($D$4=$W$13,OR(G38={"a)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výrobkov"})),"ok",IF(AND($D$4=$W$14,OR(G38={"a)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výrobkov"})),"ok",IF(AND($D$4=$W$15,OR(G38={"a)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výrobkov"})),"ok",IF(AND($D$4=$W$16,OR(G38={"a)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výrobkov"})),"ok",IF(AND($D$4=$W$17,G38=""),"ok","chyba"))))))))))</f>
        <v>ok</v>
      </c>
      <c r="AA38" s="49">
        <f t="shared" si="11"/>
        <v>0</v>
      </c>
      <c r="AB38" s="169"/>
      <c r="AC38" s="49" t="str">
        <f t="shared" si="12"/>
        <v/>
      </c>
      <c r="AD38" s="180" t="str">
        <f t="shared" si="13"/>
        <v/>
      </c>
      <c r="AE38" s="63">
        <f t="shared" si="14"/>
        <v>0</v>
      </c>
    </row>
    <row r="39" spans="1:31" ht="39.950000000000003" customHeight="1" x14ac:dyDescent="0.2">
      <c r="A39" s="7">
        <v>19</v>
      </c>
      <c r="B39" s="183"/>
      <c r="C39" s="183"/>
      <c r="D39" s="183"/>
      <c r="E39" s="149"/>
      <c r="F39" s="175"/>
      <c r="G39" s="162"/>
      <c r="H39" s="64"/>
      <c r="I39" s="65"/>
      <c r="J39" s="58">
        <f t="shared" si="7"/>
        <v>0</v>
      </c>
      <c r="K39" s="65"/>
      <c r="L39" s="65"/>
      <c r="M39" s="65"/>
      <c r="N39" s="65"/>
      <c r="O39" s="65"/>
      <c r="P39" s="58">
        <f t="shared" si="2"/>
        <v>0</v>
      </c>
      <c r="Q39" s="59" t="str">
        <f t="shared" si="3"/>
        <v/>
      </c>
      <c r="R39" s="60"/>
      <c r="S39" s="66"/>
      <c r="T39" s="67">
        <f t="shared" si="4"/>
        <v>0</v>
      </c>
      <c r="U39" s="49" t="str">
        <f t="shared" si="8"/>
        <v/>
      </c>
      <c r="V39" s="49" t="str">
        <f t="shared" si="9"/>
        <v>ok</v>
      </c>
      <c r="W39" s="49">
        <f t="shared" si="10"/>
        <v>0</v>
      </c>
      <c r="X39" s="49">
        <f t="shared" si="5"/>
        <v>0</v>
      </c>
      <c r="Y39" s="159"/>
      <c r="Z39" s="86" t="str">
        <f>IF(AND(OR($D$4="vyberte oblasť",$D$4="")),"ok",IF(AND($D$4&lt;&gt;"",J39=0),"ok",IF(AND($D$4=$W$10,OR(G39={"a)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výrobkov"})),"ok",IF(AND($D$4=$W$11,OR(G39={"a)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výrobkov"})),"ok",IF(AND($D$4=$W$12,OR(G39={"a)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výrobkov"})),"ok",IF(AND($D$4=$W$13,OR(G39={"a)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výrobkov"})),"ok",IF(AND($D$4=$W$14,OR(G39={"a)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výrobkov"})),"ok",IF(AND($D$4=$W$15,OR(G39={"a)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výrobkov"})),"ok",IF(AND($D$4=$W$16,OR(G39={"a)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výrobkov"})),"ok",IF(AND($D$4=$W$17,G39=""),"ok","chyba"))))))))))</f>
        <v>ok</v>
      </c>
      <c r="AA39" s="49">
        <f t="shared" si="11"/>
        <v>0</v>
      </c>
      <c r="AB39" s="169"/>
      <c r="AC39" s="49" t="str">
        <f t="shared" si="12"/>
        <v/>
      </c>
      <c r="AD39" s="180" t="str">
        <f t="shared" si="13"/>
        <v/>
      </c>
      <c r="AE39" s="63">
        <f t="shared" si="14"/>
        <v>0</v>
      </c>
    </row>
    <row r="40" spans="1:31" ht="39.950000000000003" customHeight="1" x14ac:dyDescent="0.2">
      <c r="A40" s="7">
        <v>20</v>
      </c>
      <c r="B40" s="183"/>
      <c r="C40" s="183"/>
      <c r="D40" s="183"/>
      <c r="E40" s="149"/>
      <c r="F40" s="175"/>
      <c r="G40" s="162"/>
      <c r="H40" s="64"/>
      <c r="I40" s="65"/>
      <c r="J40" s="58">
        <f t="shared" si="7"/>
        <v>0</v>
      </c>
      <c r="K40" s="65"/>
      <c r="L40" s="65"/>
      <c r="M40" s="65"/>
      <c r="N40" s="65"/>
      <c r="O40" s="65"/>
      <c r="P40" s="58">
        <f t="shared" si="2"/>
        <v>0</v>
      </c>
      <c r="Q40" s="59" t="str">
        <f t="shared" si="3"/>
        <v/>
      </c>
      <c r="R40" s="60"/>
      <c r="S40" s="66"/>
      <c r="T40" s="67">
        <f t="shared" si="4"/>
        <v>0</v>
      </c>
      <c r="U40" s="49" t="str">
        <f t="shared" si="8"/>
        <v/>
      </c>
      <c r="V40" s="49" t="str">
        <f t="shared" si="9"/>
        <v>ok</v>
      </c>
      <c r="W40" s="49">
        <f t="shared" si="10"/>
        <v>0</v>
      </c>
      <c r="X40" s="49">
        <f t="shared" si="5"/>
        <v>0</v>
      </c>
      <c r="Y40" s="159"/>
      <c r="Z40" s="86" t="str">
        <f>IF(AND(OR($D$4="vyberte oblasť",$D$4="")),"ok",IF(AND($D$4&lt;&gt;"",J40=0),"ok",IF(AND($D$4=$W$10,OR(G40={"a)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výrobkov"})),"ok",IF(AND($D$4=$W$11,OR(G40={"a)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výrobkov"})),"ok",IF(AND($D$4=$W$12,OR(G40={"a)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výrobkov"})),"ok",IF(AND($D$4=$W$13,OR(G40={"a)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výrobkov"})),"ok",IF(AND($D$4=$W$14,OR(G40={"a)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výrobkov"})),"ok",IF(AND($D$4=$W$15,OR(G40={"a)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výrobkov"})),"ok",IF(AND($D$4=$W$16,OR(G40={"a)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výrobkov"})),"ok",IF(AND($D$4=$W$17,G40=""),"ok","chyba"))))))))))</f>
        <v>ok</v>
      </c>
      <c r="AA40" s="49">
        <f t="shared" si="11"/>
        <v>0</v>
      </c>
      <c r="AB40" s="169"/>
      <c r="AC40" s="49" t="str">
        <f t="shared" si="12"/>
        <v/>
      </c>
      <c r="AD40" s="180" t="str">
        <f t="shared" si="13"/>
        <v/>
      </c>
      <c r="AE40" s="63">
        <f t="shared" si="14"/>
        <v>0</v>
      </c>
    </row>
    <row r="41" spans="1:31" ht="39.950000000000003" customHeight="1" x14ac:dyDescent="0.2">
      <c r="A41" s="7">
        <v>21</v>
      </c>
      <c r="B41" s="183"/>
      <c r="C41" s="183"/>
      <c r="D41" s="183"/>
      <c r="E41" s="149"/>
      <c r="F41" s="175"/>
      <c r="G41" s="162"/>
      <c r="H41" s="64"/>
      <c r="I41" s="65"/>
      <c r="J41" s="58">
        <f t="shared" si="7"/>
        <v>0</v>
      </c>
      <c r="K41" s="65"/>
      <c r="L41" s="65"/>
      <c r="M41" s="65"/>
      <c r="N41" s="65"/>
      <c r="O41" s="65"/>
      <c r="P41" s="58">
        <f t="shared" si="2"/>
        <v>0</v>
      </c>
      <c r="Q41" s="59" t="str">
        <f t="shared" si="3"/>
        <v/>
      </c>
      <c r="R41" s="60"/>
      <c r="S41" s="66"/>
      <c r="T41" s="67">
        <f t="shared" si="4"/>
        <v>0</v>
      </c>
      <c r="U41" s="49" t="str">
        <f t="shared" si="8"/>
        <v/>
      </c>
      <c r="V41" s="49" t="str">
        <f t="shared" si="9"/>
        <v>ok</v>
      </c>
      <c r="W41" s="49">
        <f t="shared" si="10"/>
        <v>0</v>
      </c>
      <c r="X41" s="49">
        <f t="shared" si="5"/>
        <v>0</v>
      </c>
      <c r="Y41" s="159"/>
      <c r="Z41" s="86" t="str">
        <f>IF(AND(OR($D$4="vyberte oblasť",$D$4="")),"ok",IF(AND($D$4&lt;&gt;"",J41=0),"ok",IF(AND($D$4=$W$10,OR(G41={"a)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výrobkov"})),"ok",IF(AND($D$4=$W$11,OR(G41={"a)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výrobkov"})),"ok",IF(AND($D$4=$W$12,OR(G41={"a)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výrobkov"})),"ok",IF(AND($D$4=$W$13,OR(G41={"a)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výrobkov"})),"ok",IF(AND($D$4=$W$14,OR(G41={"a)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výrobkov"})),"ok",IF(AND($D$4=$W$15,OR(G41={"a)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výrobkov"})),"ok",IF(AND($D$4=$W$16,OR(G41={"a)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výrobkov"})),"ok",IF(AND($D$4=$W$17,G41=""),"ok","chyba"))))))))))</f>
        <v>ok</v>
      </c>
      <c r="AA41" s="49">
        <f t="shared" si="11"/>
        <v>0</v>
      </c>
      <c r="AB41" s="169"/>
      <c r="AC41" s="49" t="str">
        <f t="shared" si="12"/>
        <v/>
      </c>
      <c r="AD41" s="180" t="str">
        <f t="shared" si="13"/>
        <v/>
      </c>
      <c r="AE41" s="63">
        <f t="shared" si="14"/>
        <v>0</v>
      </c>
    </row>
    <row r="42" spans="1:31" ht="39.950000000000003" customHeight="1" x14ac:dyDescent="0.2">
      <c r="A42" s="7">
        <v>22</v>
      </c>
      <c r="B42" s="183"/>
      <c r="C42" s="183"/>
      <c r="D42" s="183"/>
      <c r="E42" s="149"/>
      <c r="F42" s="175"/>
      <c r="G42" s="162"/>
      <c r="H42" s="64"/>
      <c r="I42" s="65"/>
      <c r="J42" s="58">
        <f t="shared" si="7"/>
        <v>0</v>
      </c>
      <c r="K42" s="65"/>
      <c r="L42" s="65"/>
      <c r="M42" s="65"/>
      <c r="N42" s="65"/>
      <c r="O42" s="65"/>
      <c r="P42" s="58">
        <f t="shared" si="2"/>
        <v>0</v>
      </c>
      <c r="Q42" s="59" t="str">
        <f t="shared" si="3"/>
        <v/>
      </c>
      <c r="R42" s="60"/>
      <c r="S42" s="66"/>
      <c r="T42" s="67">
        <f t="shared" si="4"/>
        <v>0</v>
      </c>
      <c r="U42" s="49" t="str">
        <f t="shared" si="8"/>
        <v/>
      </c>
      <c r="V42" s="49" t="str">
        <f t="shared" si="9"/>
        <v>ok</v>
      </c>
      <c r="W42" s="49">
        <f t="shared" si="10"/>
        <v>0</v>
      </c>
      <c r="X42" s="49">
        <f t="shared" si="5"/>
        <v>0</v>
      </c>
      <c r="Y42" s="159"/>
      <c r="Z42" s="86" t="str">
        <f>IF(AND(OR($D$4="vyberte oblasť",$D$4="")),"ok",IF(AND($D$4&lt;&gt;"",J42=0),"ok",IF(AND($D$4=$W$10,OR(G42={"a)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výrobkov"})),"ok",IF(AND($D$4=$W$11,OR(G42={"a)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výrobkov"})),"ok",IF(AND($D$4=$W$12,OR(G42={"a)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výrobkov"})),"ok",IF(AND($D$4=$W$13,OR(G42={"a)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výrobkov"})),"ok",IF(AND($D$4=$W$14,OR(G42={"a)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výrobkov"})),"ok",IF(AND($D$4=$W$15,OR(G42={"a)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výrobkov"})),"ok",IF(AND($D$4=$W$16,OR(G42={"a)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výrobkov"})),"ok",IF(AND($D$4=$W$17,G42=""),"ok","chyba"))))))))))</f>
        <v>ok</v>
      </c>
      <c r="AA42" s="49">
        <f t="shared" si="11"/>
        <v>0</v>
      </c>
      <c r="AB42" s="169"/>
      <c r="AC42" s="49" t="str">
        <f t="shared" si="12"/>
        <v/>
      </c>
      <c r="AD42" s="180" t="str">
        <f t="shared" si="13"/>
        <v/>
      </c>
      <c r="AE42" s="63">
        <f t="shared" si="14"/>
        <v>0</v>
      </c>
    </row>
    <row r="43" spans="1:31" ht="39.950000000000003" customHeight="1" x14ac:dyDescent="0.2">
      <c r="A43" s="7">
        <v>23</v>
      </c>
      <c r="B43" s="183"/>
      <c r="C43" s="183"/>
      <c r="D43" s="183"/>
      <c r="E43" s="149"/>
      <c r="F43" s="175"/>
      <c r="G43" s="162"/>
      <c r="H43" s="64"/>
      <c r="I43" s="65"/>
      <c r="J43" s="58">
        <f t="shared" si="7"/>
        <v>0</v>
      </c>
      <c r="K43" s="65"/>
      <c r="L43" s="65"/>
      <c r="M43" s="65"/>
      <c r="N43" s="65"/>
      <c r="O43" s="65"/>
      <c r="P43" s="58">
        <f t="shared" si="2"/>
        <v>0</v>
      </c>
      <c r="Q43" s="59" t="str">
        <f t="shared" si="3"/>
        <v/>
      </c>
      <c r="R43" s="60"/>
      <c r="S43" s="66"/>
      <c r="T43" s="67">
        <f t="shared" si="4"/>
        <v>0</v>
      </c>
      <c r="U43" s="49" t="str">
        <f t="shared" si="8"/>
        <v/>
      </c>
      <c r="V43" s="49" t="str">
        <f t="shared" si="9"/>
        <v>ok</v>
      </c>
      <c r="W43" s="49">
        <f t="shared" si="10"/>
        <v>0</v>
      </c>
      <c r="X43" s="49">
        <f t="shared" si="5"/>
        <v>0</v>
      </c>
      <c r="Y43" s="159"/>
      <c r="Z43" s="86" t="str">
        <f>IF(AND(OR($D$4="vyberte oblasť",$D$4="")),"ok",IF(AND($D$4&lt;&gt;"",J43=0),"ok",IF(AND($D$4=$W$10,OR(G43={"a)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výrobkov"})),"ok",IF(AND($D$4=$W$11,OR(G43={"a)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výrobkov"})),"ok",IF(AND($D$4=$W$12,OR(G43={"a)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výrobkov"})),"ok",IF(AND($D$4=$W$13,OR(G43={"a)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výrobkov"})),"ok",IF(AND($D$4=$W$14,OR(G43={"a)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výrobkov"})),"ok",IF(AND($D$4=$W$15,OR(G43={"a)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výrobkov"})),"ok",IF(AND($D$4=$W$16,OR(G43={"a)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výrobkov"})),"ok",IF(AND($D$4=$W$17,G43=""),"ok","chyba"))))))))))</f>
        <v>ok</v>
      </c>
      <c r="AA43" s="49">
        <f t="shared" si="11"/>
        <v>0</v>
      </c>
      <c r="AB43" s="169"/>
      <c r="AC43" s="49" t="str">
        <f t="shared" si="12"/>
        <v/>
      </c>
      <c r="AD43" s="180" t="str">
        <f t="shared" si="13"/>
        <v/>
      </c>
      <c r="AE43" s="63">
        <f t="shared" si="14"/>
        <v>0</v>
      </c>
    </row>
    <row r="44" spans="1:31" ht="39.950000000000003" customHeight="1" x14ac:dyDescent="0.2">
      <c r="A44" s="7">
        <v>24</v>
      </c>
      <c r="B44" s="183"/>
      <c r="C44" s="183"/>
      <c r="D44" s="183"/>
      <c r="E44" s="149"/>
      <c r="F44" s="175"/>
      <c r="G44" s="162"/>
      <c r="H44" s="64"/>
      <c r="I44" s="65"/>
      <c r="J44" s="58">
        <f t="shared" si="7"/>
        <v>0</v>
      </c>
      <c r="K44" s="65"/>
      <c r="L44" s="65"/>
      <c r="M44" s="65"/>
      <c r="N44" s="65"/>
      <c r="O44" s="65"/>
      <c r="P44" s="58">
        <f t="shared" si="2"/>
        <v>0</v>
      </c>
      <c r="Q44" s="59" t="str">
        <f t="shared" si="3"/>
        <v/>
      </c>
      <c r="R44" s="60"/>
      <c r="S44" s="66"/>
      <c r="T44" s="67">
        <f t="shared" si="4"/>
        <v>0</v>
      </c>
      <c r="U44" s="49" t="str">
        <f t="shared" si="8"/>
        <v/>
      </c>
      <c r="V44" s="49" t="str">
        <f t="shared" si="9"/>
        <v>ok</v>
      </c>
      <c r="W44" s="49">
        <f t="shared" si="10"/>
        <v>0</v>
      </c>
      <c r="X44" s="49">
        <f t="shared" si="5"/>
        <v>0</v>
      </c>
      <c r="Y44" s="159"/>
      <c r="Z44" s="86" t="str">
        <f>IF(AND(OR($D$4="vyberte oblasť",$D$4="")),"ok",IF(AND($D$4&lt;&gt;"",J44=0),"ok",IF(AND($D$4=$W$10,OR(G44={"a)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výrobkov"})),"ok",IF(AND($D$4=$W$11,OR(G44={"a)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výrobkov"})),"ok",IF(AND($D$4=$W$12,OR(G44={"a)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výrobkov"})),"ok",IF(AND($D$4=$W$13,OR(G44={"a)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výrobkov"})),"ok",IF(AND($D$4=$W$14,OR(G44={"a)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výrobkov"})),"ok",IF(AND($D$4=$W$15,OR(G44={"a)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výrobkov"})),"ok",IF(AND($D$4=$W$16,OR(G44={"a)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výrobkov"})),"ok",IF(AND($D$4=$W$17,G44=""),"ok","chyba"))))))))))</f>
        <v>ok</v>
      </c>
      <c r="AA44" s="49">
        <f t="shared" si="11"/>
        <v>0</v>
      </c>
      <c r="AB44" s="169"/>
      <c r="AC44" s="49" t="str">
        <f t="shared" si="12"/>
        <v/>
      </c>
      <c r="AD44" s="180" t="str">
        <f t="shared" si="13"/>
        <v/>
      </c>
      <c r="AE44" s="63">
        <f t="shared" si="14"/>
        <v>0</v>
      </c>
    </row>
    <row r="45" spans="1:31" ht="39.950000000000003" customHeight="1" x14ac:dyDescent="0.2">
      <c r="A45" s="7">
        <v>25</v>
      </c>
      <c r="B45" s="183"/>
      <c r="C45" s="183"/>
      <c r="D45" s="183"/>
      <c r="E45" s="149"/>
      <c r="F45" s="175"/>
      <c r="G45" s="162"/>
      <c r="H45" s="64"/>
      <c r="I45" s="65"/>
      <c r="J45" s="58">
        <f t="shared" si="7"/>
        <v>0</v>
      </c>
      <c r="K45" s="65"/>
      <c r="L45" s="65"/>
      <c r="M45" s="65"/>
      <c r="N45" s="65"/>
      <c r="O45" s="65"/>
      <c r="P45" s="58">
        <f t="shared" si="2"/>
        <v>0</v>
      </c>
      <c r="Q45" s="59" t="str">
        <f t="shared" si="3"/>
        <v/>
      </c>
      <c r="R45" s="60"/>
      <c r="S45" s="66"/>
      <c r="T45" s="67">
        <f t="shared" si="4"/>
        <v>0</v>
      </c>
      <c r="U45" s="49" t="str">
        <f t="shared" si="8"/>
        <v/>
      </c>
      <c r="V45" s="49" t="str">
        <f t="shared" si="9"/>
        <v>ok</v>
      </c>
      <c r="W45" s="49">
        <f t="shared" si="10"/>
        <v>0</v>
      </c>
      <c r="X45" s="49">
        <f t="shared" si="5"/>
        <v>0</v>
      </c>
      <c r="Z45" s="86" t="str">
        <f>IF(AND(OR($D$4="vyberte oblasť",$D$4="")),"ok",IF(AND($D$4&lt;&gt;"",J45=0),"ok",IF(AND($D$4=$W$10,OR(G45={"a)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výrobkov"})),"ok",IF(AND($D$4=$W$11,OR(G45={"a)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výrobkov"})),"ok",IF(AND($D$4=$W$12,OR(G45={"a)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výrobkov"})),"ok",IF(AND($D$4=$W$13,OR(G45={"a)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výrobkov"})),"ok",IF(AND($D$4=$W$14,OR(G45={"a)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výrobkov"})),"ok",IF(AND($D$4=$W$15,OR(G45={"a)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výrobkov"})),"ok",IF(AND($D$4=$W$16,OR(G45={"a)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výrobkov"})),"ok",IF(AND($D$4=$W$17,G45=""),"ok","chyba"))))))))))</f>
        <v>ok</v>
      </c>
      <c r="AA45" s="49">
        <f t="shared" si="11"/>
        <v>0</v>
      </c>
      <c r="AB45" s="169"/>
      <c r="AC45" s="49" t="str">
        <f t="shared" si="12"/>
        <v/>
      </c>
      <c r="AD45" s="180" t="str">
        <f t="shared" si="13"/>
        <v/>
      </c>
      <c r="AE45" s="63">
        <f t="shared" si="14"/>
        <v>0</v>
      </c>
    </row>
    <row r="46" spans="1:31" ht="39.950000000000003" customHeight="1" x14ac:dyDescent="0.2">
      <c r="A46" s="7">
        <v>26</v>
      </c>
      <c r="B46" s="183"/>
      <c r="C46" s="183"/>
      <c r="D46" s="183"/>
      <c r="E46" s="149"/>
      <c r="F46" s="175"/>
      <c r="G46" s="162"/>
      <c r="H46" s="64"/>
      <c r="I46" s="65"/>
      <c r="J46" s="58">
        <f t="shared" si="7"/>
        <v>0</v>
      </c>
      <c r="K46" s="65"/>
      <c r="L46" s="65"/>
      <c r="M46" s="65"/>
      <c r="N46" s="65"/>
      <c r="O46" s="65"/>
      <c r="P46" s="58">
        <f t="shared" si="2"/>
        <v>0</v>
      </c>
      <c r="Q46" s="59" t="str">
        <f t="shared" si="3"/>
        <v/>
      </c>
      <c r="R46" s="60"/>
      <c r="S46" s="66"/>
      <c r="T46" s="67">
        <f t="shared" si="4"/>
        <v>0</v>
      </c>
      <c r="U46" s="49" t="str">
        <f t="shared" si="8"/>
        <v/>
      </c>
      <c r="V46" s="49" t="str">
        <f t="shared" si="9"/>
        <v>ok</v>
      </c>
      <c r="W46" s="49">
        <f t="shared" si="10"/>
        <v>0</v>
      </c>
      <c r="X46" s="49">
        <f t="shared" si="5"/>
        <v>0</v>
      </c>
      <c r="Z46" s="86" t="str">
        <f>IF(AND(OR($D$4="vyberte oblasť",$D$4="")),"ok",IF(AND($D$4&lt;&gt;"",J46=0),"ok",IF(AND($D$4=$W$10,OR(G46={"a)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výrobkov"})),"ok",IF(AND($D$4=$W$11,OR(G46={"a)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výrobkov"})),"ok",IF(AND($D$4=$W$12,OR(G46={"a)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výrobkov"})),"ok",IF(AND($D$4=$W$13,OR(G46={"a)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výrobkov"})),"ok",IF(AND($D$4=$W$14,OR(G46={"a)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výrobkov"})),"ok",IF(AND($D$4=$W$15,OR(G46={"a)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výrobkov"})),"ok",IF(AND($D$4=$W$16,OR(G46={"a)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výrobkov"})),"ok",IF(AND($D$4=$W$17,G46=""),"ok","chyba"))))))))))</f>
        <v>ok</v>
      </c>
      <c r="AA46" s="49">
        <f t="shared" si="11"/>
        <v>0</v>
      </c>
      <c r="AB46" s="167"/>
      <c r="AC46" s="49" t="str">
        <f t="shared" si="12"/>
        <v/>
      </c>
      <c r="AD46" s="180" t="str">
        <f t="shared" si="13"/>
        <v/>
      </c>
      <c r="AE46" s="63">
        <f t="shared" si="14"/>
        <v>0</v>
      </c>
    </row>
    <row r="47" spans="1:31" ht="39.950000000000003" customHeight="1" thickBot="1" x14ac:dyDescent="0.25">
      <c r="A47" s="7">
        <v>27</v>
      </c>
      <c r="B47" s="183"/>
      <c r="C47" s="183"/>
      <c r="D47" s="183"/>
      <c r="E47" s="149"/>
      <c r="F47" s="175"/>
      <c r="G47" s="162"/>
      <c r="H47" s="64"/>
      <c r="I47" s="65"/>
      <c r="J47" s="58">
        <f t="shared" si="7"/>
        <v>0</v>
      </c>
      <c r="K47" s="65"/>
      <c r="L47" s="65"/>
      <c r="M47" s="65"/>
      <c r="N47" s="65"/>
      <c r="O47" s="65"/>
      <c r="P47" s="58">
        <f t="shared" si="2"/>
        <v>0</v>
      </c>
      <c r="Q47" s="59" t="str">
        <f t="shared" si="3"/>
        <v/>
      </c>
      <c r="R47" s="60"/>
      <c r="S47" s="66"/>
      <c r="T47" s="67">
        <f t="shared" si="4"/>
        <v>0</v>
      </c>
      <c r="U47" s="49" t="str">
        <f t="shared" si="8"/>
        <v/>
      </c>
      <c r="V47" s="49" t="str">
        <f t="shared" si="9"/>
        <v>ok</v>
      </c>
      <c r="W47" s="49">
        <f t="shared" si="10"/>
        <v>0</v>
      </c>
      <c r="X47" s="49">
        <f t="shared" si="5"/>
        <v>0</v>
      </c>
      <c r="Y47" s="8"/>
      <c r="Z47" s="86" t="str">
        <f>IF(AND(OR($D$4="vyberte oblasť",$D$4="")),"ok",IF(AND($D$4&lt;&gt;"",J47=0),"ok",IF(AND($D$4=$W$10,OR(G47={"a)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výrobkov"})),"ok",IF(AND($D$4=$W$11,OR(G47={"a)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výrobkov"})),"ok",IF(AND($D$4=$W$12,OR(G47={"a)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výrobkov"})),"ok",IF(AND($D$4=$W$13,OR(G47={"a)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výrobkov"})),"ok",IF(AND($D$4=$W$14,OR(G47={"a)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výrobkov"})),"ok",IF(AND($D$4=$W$15,OR(G47={"a)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výrobkov"})),"ok",IF(AND($D$4=$W$16,OR(G47={"a)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výrobkov"})),"ok",IF(AND($D$4=$W$17,G47=""),"ok","chyba"))))))))))</f>
        <v>ok</v>
      </c>
      <c r="AA47" s="49">
        <f t="shared" si="11"/>
        <v>0</v>
      </c>
      <c r="AB47" s="167"/>
      <c r="AC47" s="49" t="str">
        <f t="shared" si="12"/>
        <v/>
      </c>
      <c r="AD47" s="180" t="str">
        <f t="shared" si="13"/>
        <v/>
      </c>
      <c r="AE47" s="63">
        <f t="shared" si="14"/>
        <v>0</v>
      </c>
    </row>
    <row r="48" spans="1:31" ht="39.950000000000003" customHeight="1" x14ac:dyDescent="0.2">
      <c r="A48" s="7">
        <v>28</v>
      </c>
      <c r="B48" s="183"/>
      <c r="C48" s="183"/>
      <c r="D48" s="183"/>
      <c r="E48" s="149"/>
      <c r="F48" s="175"/>
      <c r="G48" s="162"/>
      <c r="H48" s="64"/>
      <c r="I48" s="65"/>
      <c r="J48" s="58">
        <f t="shared" si="7"/>
        <v>0</v>
      </c>
      <c r="K48" s="65"/>
      <c r="L48" s="65"/>
      <c r="M48" s="65"/>
      <c r="N48" s="65"/>
      <c r="O48" s="65"/>
      <c r="P48" s="58">
        <f t="shared" si="2"/>
        <v>0</v>
      </c>
      <c r="Q48" s="59" t="str">
        <f t="shared" si="3"/>
        <v/>
      </c>
      <c r="R48" s="60"/>
      <c r="S48" s="66"/>
      <c r="T48" s="67">
        <f t="shared" si="4"/>
        <v>0</v>
      </c>
      <c r="U48" s="49" t="str">
        <f t="shared" si="8"/>
        <v/>
      </c>
      <c r="V48" s="49" t="str">
        <f t="shared" si="9"/>
        <v>ok</v>
      </c>
      <c r="W48" s="49">
        <f t="shared" si="10"/>
        <v>0</v>
      </c>
      <c r="X48" s="49">
        <f t="shared" si="5"/>
        <v>0</v>
      </c>
      <c r="Y48" s="163"/>
      <c r="Z48" s="86" t="str">
        <f>IF(AND(OR($D$4="vyberte oblasť",$D$4="")),"ok",IF(AND($D$4&lt;&gt;"",J48=0),"ok",IF(AND($D$4=$W$10,OR(G48={"a)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výrobkov"})),"ok",IF(AND($D$4=$W$11,OR(G48={"a)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výrobkov"})),"ok",IF(AND($D$4=$W$12,OR(G48={"a)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výrobkov"})),"ok",IF(AND($D$4=$W$13,OR(G48={"a)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výrobkov"})),"ok",IF(AND($D$4=$W$14,OR(G48={"a)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výrobkov"})),"ok",IF(AND($D$4=$W$15,OR(G48={"a)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výrobkov"})),"ok",IF(AND($D$4=$W$16,OR(G48={"a)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výrobkov"})),"ok",IF(AND($D$4=$W$17,G48=""),"ok","chyba"))))))))))</f>
        <v>ok</v>
      </c>
      <c r="AA48" s="49">
        <f t="shared" si="11"/>
        <v>0</v>
      </c>
      <c r="AB48" s="167"/>
      <c r="AC48" s="49" t="str">
        <f t="shared" si="12"/>
        <v/>
      </c>
      <c r="AD48" s="180" t="str">
        <f t="shared" si="13"/>
        <v/>
      </c>
      <c r="AE48" s="63">
        <f t="shared" si="14"/>
        <v>0</v>
      </c>
    </row>
    <row r="49" spans="1:31" ht="39.950000000000003" customHeight="1" x14ac:dyDescent="0.2">
      <c r="A49" s="7">
        <v>29</v>
      </c>
      <c r="B49" s="183"/>
      <c r="C49" s="183"/>
      <c r="D49" s="183"/>
      <c r="E49" s="149"/>
      <c r="F49" s="175"/>
      <c r="G49" s="162"/>
      <c r="H49" s="64"/>
      <c r="I49" s="65"/>
      <c r="J49" s="58">
        <f t="shared" si="7"/>
        <v>0</v>
      </c>
      <c r="K49" s="65"/>
      <c r="L49" s="65"/>
      <c r="M49" s="65"/>
      <c r="N49" s="65"/>
      <c r="O49" s="65"/>
      <c r="P49" s="58">
        <f t="shared" si="2"/>
        <v>0</v>
      </c>
      <c r="Q49" s="59" t="str">
        <f t="shared" si="3"/>
        <v/>
      </c>
      <c r="R49" s="60"/>
      <c r="S49" s="66"/>
      <c r="T49" s="67">
        <f t="shared" si="4"/>
        <v>0</v>
      </c>
      <c r="U49" s="49" t="str">
        <f t="shared" si="8"/>
        <v/>
      </c>
      <c r="V49" s="49" t="str">
        <f t="shared" si="9"/>
        <v>ok</v>
      </c>
      <c r="W49" s="49">
        <f t="shared" si="10"/>
        <v>0</v>
      </c>
      <c r="X49" s="49">
        <f t="shared" si="5"/>
        <v>0</v>
      </c>
      <c r="Y49" s="164"/>
      <c r="Z49" s="86" t="str">
        <f>IF(AND(OR($D$4="vyberte oblasť",$D$4="")),"ok",IF(AND($D$4&lt;&gt;"",J49=0),"ok",IF(AND($D$4=$W$10,OR(G49={"a)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výrobkov"})),"ok",IF(AND($D$4=$W$11,OR(G49={"a)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výrobkov"})),"ok",IF(AND($D$4=$W$12,OR(G49={"a)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výrobkov"})),"ok",IF(AND($D$4=$W$13,OR(G49={"a)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výrobkov"})),"ok",IF(AND($D$4=$W$14,OR(G49={"a)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výrobkov"})),"ok",IF(AND($D$4=$W$15,OR(G49={"a)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výrobkov"})),"ok",IF(AND($D$4=$W$16,OR(G49={"a)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výrobkov"})),"ok",IF(AND($D$4=$W$17,G49=""),"ok","chyba"))))))))))</f>
        <v>ok</v>
      </c>
      <c r="AA49" s="49">
        <f t="shared" si="11"/>
        <v>0</v>
      </c>
      <c r="AB49" s="169"/>
      <c r="AC49" s="49" t="str">
        <f t="shared" si="12"/>
        <v/>
      </c>
      <c r="AD49" s="180" t="str">
        <f t="shared" si="13"/>
        <v/>
      </c>
      <c r="AE49" s="63">
        <f t="shared" si="14"/>
        <v>0</v>
      </c>
    </row>
    <row r="50" spans="1:31" ht="39.950000000000003" customHeight="1" x14ac:dyDescent="0.2">
      <c r="A50" s="7">
        <v>30</v>
      </c>
      <c r="B50" s="183"/>
      <c r="C50" s="183"/>
      <c r="D50" s="183"/>
      <c r="E50" s="149"/>
      <c r="F50" s="175"/>
      <c r="G50" s="162"/>
      <c r="H50" s="64"/>
      <c r="I50" s="65"/>
      <c r="J50" s="58">
        <f t="shared" si="7"/>
        <v>0</v>
      </c>
      <c r="K50" s="65"/>
      <c r="L50" s="65"/>
      <c r="M50" s="65"/>
      <c r="N50" s="65"/>
      <c r="O50" s="65"/>
      <c r="P50" s="58">
        <f t="shared" si="2"/>
        <v>0</v>
      </c>
      <c r="Q50" s="59" t="str">
        <f t="shared" si="3"/>
        <v/>
      </c>
      <c r="R50" s="60"/>
      <c r="S50" s="66"/>
      <c r="T50" s="67">
        <f t="shared" si="4"/>
        <v>0</v>
      </c>
      <c r="U50" s="49" t="str">
        <f t="shared" si="8"/>
        <v/>
      </c>
      <c r="V50" s="49" t="str">
        <f t="shared" si="9"/>
        <v>ok</v>
      </c>
      <c r="W50" s="49">
        <f t="shared" si="10"/>
        <v>0</v>
      </c>
      <c r="X50" s="49">
        <f t="shared" si="5"/>
        <v>0</v>
      </c>
      <c r="Y50" s="164"/>
      <c r="Z50" s="86" t="str">
        <f>IF(AND(OR($D$4="vyberte oblasť",$D$4="")),"ok",IF(AND($D$4&lt;&gt;"",J50=0),"ok",IF(AND($D$4=$W$10,OR(G50={"a)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výrobkov"})),"ok",IF(AND($D$4=$W$11,OR(G50={"a)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výrobkov"})),"ok",IF(AND($D$4=$W$12,OR(G50={"a)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výrobkov"})),"ok",IF(AND($D$4=$W$13,OR(G50={"a)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výrobkov"})),"ok",IF(AND($D$4=$W$14,OR(G50={"a)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výrobkov"})),"ok",IF(AND($D$4=$W$15,OR(G50={"a)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výrobkov"})),"ok",IF(AND($D$4=$W$16,OR(G50={"a)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výrobkov"})),"ok",IF(AND($D$4=$W$17,G50=""),"ok","chyba"))))))))))</f>
        <v>ok</v>
      </c>
      <c r="AA50" s="49">
        <f t="shared" si="11"/>
        <v>0</v>
      </c>
      <c r="AB50" s="169"/>
      <c r="AC50" s="49" t="str">
        <f t="shared" si="12"/>
        <v/>
      </c>
      <c r="AD50" s="180" t="str">
        <f t="shared" si="13"/>
        <v/>
      </c>
      <c r="AE50" s="63">
        <f t="shared" si="14"/>
        <v>0</v>
      </c>
    </row>
    <row r="51" spans="1:31" ht="39.950000000000003" customHeight="1" x14ac:dyDescent="0.2">
      <c r="A51" s="7">
        <v>31</v>
      </c>
      <c r="B51" s="183"/>
      <c r="C51" s="183"/>
      <c r="D51" s="183"/>
      <c r="E51" s="149"/>
      <c r="F51" s="175"/>
      <c r="G51" s="162"/>
      <c r="H51" s="64"/>
      <c r="I51" s="65"/>
      <c r="J51" s="58">
        <f t="shared" si="7"/>
        <v>0</v>
      </c>
      <c r="K51" s="65"/>
      <c r="L51" s="65"/>
      <c r="M51" s="65"/>
      <c r="N51" s="65"/>
      <c r="O51" s="65"/>
      <c r="P51" s="58">
        <f t="shared" si="2"/>
        <v>0</v>
      </c>
      <c r="Q51" s="59" t="str">
        <f t="shared" si="3"/>
        <v/>
      </c>
      <c r="R51" s="60"/>
      <c r="S51" s="66"/>
      <c r="T51" s="67">
        <f t="shared" si="4"/>
        <v>0</v>
      </c>
      <c r="U51" s="49" t="str">
        <f t="shared" si="8"/>
        <v/>
      </c>
      <c r="V51" s="49" t="str">
        <f t="shared" si="9"/>
        <v>ok</v>
      </c>
      <c r="W51" s="49">
        <f t="shared" si="10"/>
        <v>0</v>
      </c>
      <c r="X51" s="49">
        <f t="shared" si="5"/>
        <v>0</v>
      </c>
      <c r="Y51" s="164"/>
      <c r="Z51" s="86" t="str">
        <f>IF(AND(OR($D$4="vyberte oblasť",$D$4="")),"ok",IF(AND($D$4&lt;&gt;"",J51=0),"ok",IF(AND($D$4=$W$10,OR(G51={"a)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výrobkov"})),"ok",IF(AND($D$4=$W$11,OR(G51={"a)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výrobkov"})),"ok",IF(AND($D$4=$W$12,OR(G51={"a)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výrobkov"})),"ok",IF(AND($D$4=$W$13,OR(G51={"a)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výrobkov"})),"ok",IF(AND($D$4=$W$14,OR(G51={"a)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výrobkov"})),"ok",IF(AND($D$4=$W$15,OR(G51={"a)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výrobkov"})),"ok",IF(AND($D$4=$W$16,OR(G51={"a)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výrobkov"})),"ok",IF(AND($D$4=$W$17,G51=""),"ok","chyba"))))))))))</f>
        <v>ok</v>
      </c>
      <c r="AA51" s="49">
        <f t="shared" si="11"/>
        <v>0</v>
      </c>
      <c r="AB51" s="169"/>
      <c r="AC51" s="49" t="str">
        <f t="shared" si="12"/>
        <v/>
      </c>
      <c r="AD51" s="180" t="str">
        <f t="shared" si="13"/>
        <v/>
      </c>
      <c r="AE51" s="63">
        <f t="shared" si="14"/>
        <v>0</v>
      </c>
    </row>
    <row r="52" spans="1:31" ht="39.950000000000003" customHeight="1" x14ac:dyDescent="0.2">
      <c r="A52" s="7">
        <v>32</v>
      </c>
      <c r="B52" s="183"/>
      <c r="C52" s="183"/>
      <c r="D52" s="183"/>
      <c r="E52" s="149"/>
      <c r="F52" s="175"/>
      <c r="G52" s="162"/>
      <c r="H52" s="64"/>
      <c r="I52" s="65"/>
      <c r="J52" s="58">
        <f t="shared" si="7"/>
        <v>0</v>
      </c>
      <c r="K52" s="65"/>
      <c r="L52" s="65"/>
      <c r="M52" s="65"/>
      <c r="N52" s="65"/>
      <c r="O52" s="65"/>
      <c r="P52" s="58">
        <f t="shared" si="2"/>
        <v>0</v>
      </c>
      <c r="Q52" s="59" t="str">
        <f t="shared" si="3"/>
        <v/>
      </c>
      <c r="R52" s="60"/>
      <c r="S52" s="66"/>
      <c r="T52" s="67">
        <f t="shared" si="4"/>
        <v>0</v>
      </c>
      <c r="U52" s="49" t="str">
        <f t="shared" si="8"/>
        <v/>
      </c>
      <c r="V52" s="49" t="str">
        <f t="shared" si="9"/>
        <v>ok</v>
      </c>
      <c r="W52" s="49">
        <f t="shared" si="10"/>
        <v>0</v>
      </c>
      <c r="X52" s="49">
        <f t="shared" si="5"/>
        <v>0</v>
      </c>
      <c r="Y52" s="164"/>
      <c r="Z52" s="86" t="str">
        <f>IF(AND(OR($D$4="vyberte oblasť",$D$4="")),"ok",IF(AND($D$4&lt;&gt;"",J52=0),"ok",IF(AND($D$4=$W$10,OR(G52={"a)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výrobkov"})),"ok",IF(AND($D$4=$W$11,OR(G52={"a)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výrobkov"})),"ok",IF(AND($D$4=$W$12,OR(G52={"a)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výrobkov"})),"ok",IF(AND($D$4=$W$13,OR(G52={"a)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výrobkov"})),"ok",IF(AND($D$4=$W$14,OR(G52={"a)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výrobkov"})),"ok",IF(AND($D$4=$W$15,OR(G52={"a)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výrobkov"})),"ok",IF(AND($D$4=$W$16,OR(G52={"a)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výrobkov"})),"ok",IF(AND($D$4=$W$17,G52=""),"ok","chyba"))))))))))</f>
        <v>ok</v>
      </c>
      <c r="AA52" s="49">
        <f t="shared" si="11"/>
        <v>0</v>
      </c>
      <c r="AB52" s="169"/>
      <c r="AC52" s="49" t="str">
        <f t="shared" si="12"/>
        <v/>
      </c>
      <c r="AD52" s="180" t="str">
        <f t="shared" si="13"/>
        <v/>
      </c>
      <c r="AE52" s="63">
        <f t="shared" si="14"/>
        <v>0</v>
      </c>
    </row>
    <row r="53" spans="1:31" ht="39.950000000000003" customHeight="1" x14ac:dyDescent="0.2">
      <c r="A53" s="7">
        <v>33</v>
      </c>
      <c r="B53" s="183"/>
      <c r="C53" s="183"/>
      <c r="D53" s="183"/>
      <c r="E53" s="149"/>
      <c r="F53" s="175"/>
      <c r="G53" s="162"/>
      <c r="H53" s="64"/>
      <c r="I53" s="65"/>
      <c r="J53" s="58">
        <f t="shared" si="7"/>
        <v>0</v>
      </c>
      <c r="K53" s="65"/>
      <c r="L53" s="65"/>
      <c r="M53" s="65"/>
      <c r="N53" s="65"/>
      <c r="O53" s="65"/>
      <c r="P53" s="58">
        <f t="shared" ref="P53:P84" si="15">SUM(K53:O53)</f>
        <v>0</v>
      </c>
      <c r="Q53" s="59" t="str">
        <f t="shared" ref="Q53:Q84" si="16">IF(ROUNDDOWN(H53*I53,2)-ROUNDDOWN(SUM(K53:O53),2)=0,"","zlý súčet")</f>
        <v/>
      </c>
      <c r="R53" s="60"/>
      <c r="S53" s="66"/>
      <c r="T53" s="67">
        <f t="shared" ref="T53:T84" si="17">P53-S53</f>
        <v>0</v>
      </c>
      <c r="U53" s="49" t="str">
        <f t="shared" si="8"/>
        <v/>
      </c>
      <c r="V53" s="49" t="str">
        <f t="shared" si="9"/>
        <v>ok</v>
      </c>
      <c r="W53" s="49">
        <f t="shared" si="10"/>
        <v>0</v>
      </c>
      <c r="X53" s="49">
        <f t="shared" si="5"/>
        <v>0</v>
      </c>
      <c r="Y53" s="164"/>
      <c r="Z53" s="86" t="str">
        <f>IF(AND(OR($D$4="vyberte oblasť",$D$4="")),"ok",IF(AND($D$4&lt;&gt;"",J53=0),"ok",IF(AND($D$4=$W$10,OR(G53={"a)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výrobkov"})),"ok",IF(AND($D$4=$W$11,OR(G53={"a)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výrobkov"})),"ok",IF(AND($D$4=$W$12,OR(G53={"a)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výrobkov"})),"ok",IF(AND($D$4=$W$13,OR(G53={"a)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výrobkov"})),"ok",IF(AND($D$4=$W$14,OR(G53={"a)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výrobkov"})),"ok",IF(AND($D$4=$W$15,OR(G53={"a)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výrobkov"})),"ok",IF(AND($D$4=$W$16,OR(G53={"a)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výrobkov"})),"ok",IF(AND($D$4=$W$17,G53=""),"ok","chyba"))))))))))</f>
        <v>ok</v>
      </c>
      <c r="AA53" s="49">
        <f t="shared" si="11"/>
        <v>0</v>
      </c>
      <c r="AB53" s="169"/>
      <c r="AC53" s="49" t="str">
        <f t="shared" si="12"/>
        <v/>
      </c>
      <c r="AD53" s="180" t="str">
        <f t="shared" si="13"/>
        <v/>
      </c>
      <c r="AE53" s="63">
        <f t="shared" si="14"/>
        <v>0</v>
      </c>
    </row>
    <row r="54" spans="1:31" ht="39.950000000000003" customHeight="1" x14ac:dyDescent="0.2">
      <c r="A54" s="7">
        <v>34</v>
      </c>
      <c r="B54" s="183"/>
      <c r="C54" s="183"/>
      <c r="D54" s="183"/>
      <c r="E54" s="149"/>
      <c r="F54" s="175"/>
      <c r="G54" s="162"/>
      <c r="H54" s="64"/>
      <c r="I54" s="65"/>
      <c r="J54" s="58">
        <f t="shared" si="7"/>
        <v>0</v>
      </c>
      <c r="K54" s="65"/>
      <c r="L54" s="65"/>
      <c r="M54" s="65"/>
      <c r="N54" s="65"/>
      <c r="O54" s="65"/>
      <c r="P54" s="58">
        <f t="shared" si="15"/>
        <v>0</v>
      </c>
      <c r="Q54" s="59" t="str">
        <f t="shared" si="16"/>
        <v/>
      </c>
      <c r="R54" s="60"/>
      <c r="S54" s="66"/>
      <c r="T54" s="67">
        <f t="shared" si="17"/>
        <v>0</v>
      </c>
      <c r="U54" s="49" t="str">
        <f t="shared" si="8"/>
        <v/>
      </c>
      <c r="V54" s="49" t="str">
        <f t="shared" si="9"/>
        <v>ok</v>
      </c>
      <c r="W54" s="49">
        <f t="shared" si="10"/>
        <v>0</v>
      </c>
      <c r="X54" s="49">
        <f t="shared" si="5"/>
        <v>0</v>
      </c>
      <c r="Y54" s="164"/>
      <c r="Z54" s="86" t="str">
        <f>IF(AND(OR($D$4="vyberte oblasť",$D$4="")),"ok",IF(AND($D$4&lt;&gt;"",J54=0),"ok",IF(AND($D$4=$W$10,OR(G54={"a)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výrobkov"})),"ok",IF(AND($D$4=$W$11,OR(G54={"a)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výrobkov"})),"ok",IF(AND($D$4=$W$12,OR(G54={"a)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výrobkov"})),"ok",IF(AND($D$4=$W$13,OR(G54={"a)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výrobkov"})),"ok",IF(AND($D$4=$W$14,OR(G54={"a)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výrobkov"})),"ok",IF(AND($D$4=$W$15,OR(G54={"a)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výrobkov"})),"ok",IF(AND($D$4=$W$16,OR(G54={"a)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výrobkov"})),"ok",IF(AND($D$4=$W$17,G54=""),"ok","chyba"))))))))))</f>
        <v>ok</v>
      </c>
      <c r="AA54" s="49">
        <f t="shared" si="11"/>
        <v>0</v>
      </c>
      <c r="AB54" s="169"/>
      <c r="AC54" s="49" t="str">
        <f t="shared" si="12"/>
        <v/>
      </c>
      <c r="AD54" s="180" t="str">
        <f t="shared" si="13"/>
        <v/>
      </c>
      <c r="AE54" s="63">
        <f t="shared" si="14"/>
        <v>0</v>
      </c>
    </row>
    <row r="55" spans="1:31" ht="39.950000000000003" customHeight="1" x14ac:dyDescent="0.2">
      <c r="A55" s="7">
        <v>35</v>
      </c>
      <c r="B55" s="183"/>
      <c r="C55" s="183"/>
      <c r="D55" s="183"/>
      <c r="E55" s="149"/>
      <c r="F55" s="175"/>
      <c r="G55" s="162"/>
      <c r="H55" s="64"/>
      <c r="I55" s="65"/>
      <c r="J55" s="58">
        <f t="shared" si="7"/>
        <v>0</v>
      </c>
      <c r="K55" s="65"/>
      <c r="L55" s="65"/>
      <c r="M55" s="65"/>
      <c r="N55" s="65"/>
      <c r="O55" s="65"/>
      <c r="P55" s="58">
        <f t="shared" si="15"/>
        <v>0</v>
      </c>
      <c r="Q55" s="59" t="str">
        <f t="shared" si="16"/>
        <v/>
      </c>
      <c r="R55" s="60"/>
      <c r="S55" s="66"/>
      <c r="T55" s="67">
        <f t="shared" si="17"/>
        <v>0</v>
      </c>
      <c r="U55" s="49" t="str">
        <f t="shared" si="8"/>
        <v/>
      </c>
      <c r="V55" s="49" t="str">
        <f t="shared" si="9"/>
        <v>ok</v>
      </c>
      <c r="W55" s="49">
        <f t="shared" si="10"/>
        <v>0</v>
      </c>
      <c r="X55" s="49">
        <f t="shared" si="5"/>
        <v>0</v>
      </c>
      <c r="Y55" s="164"/>
      <c r="Z55" s="86" t="str">
        <f>IF(AND(OR($D$4="vyberte oblasť",$D$4="")),"ok",IF(AND($D$4&lt;&gt;"",J55=0),"ok",IF(AND($D$4=$W$10,OR(G55={"a)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výrobkov"})),"ok",IF(AND($D$4=$W$11,OR(G55={"a)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výrobkov"})),"ok",IF(AND($D$4=$W$12,OR(G55={"a)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výrobkov"})),"ok",IF(AND($D$4=$W$13,OR(G55={"a)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výrobkov"})),"ok",IF(AND($D$4=$W$14,OR(G55={"a)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výrobkov"})),"ok",IF(AND($D$4=$W$15,OR(G55={"a)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výrobkov"})),"ok",IF(AND($D$4=$W$16,OR(G55={"a)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výrobkov"})),"ok",IF(AND($D$4=$W$17,G55=""),"ok","chyba"))))))))))</f>
        <v>ok</v>
      </c>
      <c r="AA55" s="49">
        <f t="shared" si="11"/>
        <v>0</v>
      </c>
      <c r="AB55" s="169"/>
      <c r="AC55" s="49" t="str">
        <f t="shared" si="12"/>
        <v/>
      </c>
      <c r="AD55" s="180" t="str">
        <f t="shared" si="13"/>
        <v/>
      </c>
      <c r="AE55" s="63">
        <f t="shared" si="14"/>
        <v>0</v>
      </c>
    </row>
    <row r="56" spans="1:31" ht="39.950000000000003" customHeight="1" thickBot="1" x14ac:dyDescent="0.25">
      <c r="A56" s="7">
        <v>36</v>
      </c>
      <c r="B56" s="183"/>
      <c r="C56" s="183"/>
      <c r="D56" s="183"/>
      <c r="E56" s="149"/>
      <c r="F56" s="175"/>
      <c r="G56" s="162"/>
      <c r="H56" s="64"/>
      <c r="I56" s="65"/>
      <c r="J56" s="58">
        <f t="shared" si="7"/>
        <v>0</v>
      </c>
      <c r="K56" s="65"/>
      <c r="L56" s="65"/>
      <c r="M56" s="65"/>
      <c r="N56" s="65"/>
      <c r="O56" s="65"/>
      <c r="P56" s="58">
        <f t="shared" si="15"/>
        <v>0</v>
      </c>
      <c r="Q56" s="59" t="str">
        <f t="shared" si="16"/>
        <v/>
      </c>
      <c r="R56" s="60"/>
      <c r="S56" s="66"/>
      <c r="T56" s="67">
        <f t="shared" si="17"/>
        <v>0</v>
      </c>
      <c r="U56" s="49" t="str">
        <f t="shared" si="8"/>
        <v/>
      </c>
      <c r="V56" s="49" t="str">
        <f t="shared" si="9"/>
        <v>ok</v>
      </c>
      <c r="W56" s="49">
        <f t="shared" si="10"/>
        <v>0</v>
      </c>
      <c r="X56" s="49">
        <f t="shared" si="5"/>
        <v>0</v>
      </c>
      <c r="Y56" s="165"/>
      <c r="Z56" s="86" t="str">
        <f>IF(AND(OR($D$4="vyberte oblasť",$D$4="")),"ok",IF(AND($D$4&lt;&gt;"",J56=0),"ok",IF(AND($D$4=$W$10,OR(G56={"a)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výrobkov"})),"ok",IF(AND($D$4=$W$11,OR(G56={"a)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výrobkov"})),"ok",IF(AND($D$4=$W$12,OR(G56={"a)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výrobkov"})),"ok",IF(AND($D$4=$W$13,OR(G56={"a)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výrobkov"})),"ok",IF(AND($D$4=$W$14,OR(G56={"a)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výrobkov"})),"ok",IF(AND($D$4=$W$15,OR(G56={"a)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výrobkov"})),"ok",IF(AND($D$4=$W$16,OR(G56={"a)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výrobkov"})),"ok",IF(AND($D$4=$W$17,G56=""),"ok","chyba"))))))))))</f>
        <v>ok</v>
      </c>
      <c r="AA56" s="49">
        <f t="shared" si="11"/>
        <v>0</v>
      </c>
      <c r="AB56" s="169"/>
      <c r="AC56" s="49" t="str">
        <f t="shared" si="12"/>
        <v/>
      </c>
      <c r="AD56" s="180" t="str">
        <f t="shared" si="13"/>
        <v/>
      </c>
      <c r="AE56" s="63">
        <f t="shared" si="14"/>
        <v>0</v>
      </c>
    </row>
    <row r="57" spans="1:31" ht="39.950000000000003" customHeight="1" x14ac:dyDescent="0.2">
      <c r="A57" s="7">
        <v>37</v>
      </c>
      <c r="B57" s="183"/>
      <c r="C57" s="183"/>
      <c r="D57" s="183"/>
      <c r="E57" s="149"/>
      <c r="F57" s="175"/>
      <c r="G57" s="162"/>
      <c r="H57" s="64"/>
      <c r="I57" s="65"/>
      <c r="J57" s="58">
        <f t="shared" si="7"/>
        <v>0</v>
      </c>
      <c r="K57" s="65"/>
      <c r="L57" s="65"/>
      <c r="M57" s="65"/>
      <c r="N57" s="65"/>
      <c r="O57" s="65"/>
      <c r="P57" s="58">
        <f t="shared" si="15"/>
        <v>0</v>
      </c>
      <c r="Q57" s="59" t="str">
        <f t="shared" si="16"/>
        <v/>
      </c>
      <c r="R57" s="60"/>
      <c r="S57" s="66"/>
      <c r="T57" s="67">
        <f t="shared" si="17"/>
        <v>0</v>
      </c>
      <c r="U57" s="49" t="str">
        <f t="shared" si="8"/>
        <v/>
      </c>
      <c r="V57" s="49" t="str">
        <f t="shared" si="9"/>
        <v>ok</v>
      </c>
      <c r="W57" s="49">
        <f t="shared" si="10"/>
        <v>0</v>
      </c>
      <c r="X57" s="49">
        <f t="shared" si="5"/>
        <v>0</v>
      </c>
      <c r="Z57" s="86" t="str">
        <f>IF(AND(OR($D$4="vyberte oblasť",$D$4="")),"ok",IF(AND($D$4&lt;&gt;"",J57=0),"ok",IF(AND($D$4=$W$10,OR(G57={"a)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výrobkov"})),"ok",IF(AND($D$4=$W$11,OR(G57={"a)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výrobkov"})),"ok",IF(AND($D$4=$W$12,OR(G57={"a)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výrobkov"})),"ok",IF(AND($D$4=$W$13,OR(G57={"a)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výrobkov"})),"ok",IF(AND($D$4=$W$14,OR(G57={"a)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výrobkov"})),"ok",IF(AND($D$4=$W$15,OR(G57={"a)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výrobkov"})),"ok",IF(AND($D$4=$W$16,OR(G57={"a)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výrobkov"})),"ok",IF(AND($D$4=$W$17,G57=""),"ok","chyba"))))))))))</f>
        <v>ok</v>
      </c>
      <c r="AA57" s="49">
        <f t="shared" si="11"/>
        <v>0</v>
      </c>
      <c r="AB57" s="167"/>
      <c r="AC57" s="49" t="str">
        <f t="shared" si="12"/>
        <v/>
      </c>
      <c r="AD57" s="180" t="str">
        <f t="shared" si="13"/>
        <v/>
      </c>
      <c r="AE57" s="63">
        <f t="shared" si="14"/>
        <v>0</v>
      </c>
    </row>
    <row r="58" spans="1:31" ht="39.950000000000003" customHeight="1" x14ac:dyDescent="0.2">
      <c r="A58" s="7">
        <v>38</v>
      </c>
      <c r="B58" s="183"/>
      <c r="C58" s="183"/>
      <c r="D58" s="183"/>
      <c r="E58" s="149"/>
      <c r="F58" s="175"/>
      <c r="G58" s="162"/>
      <c r="H58" s="64"/>
      <c r="I58" s="65"/>
      <c r="J58" s="58">
        <f t="shared" si="7"/>
        <v>0</v>
      </c>
      <c r="K58" s="65"/>
      <c r="L58" s="65"/>
      <c r="M58" s="65"/>
      <c r="N58" s="65"/>
      <c r="O58" s="65"/>
      <c r="P58" s="58">
        <f t="shared" si="15"/>
        <v>0</v>
      </c>
      <c r="Q58" s="59" t="str">
        <f t="shared" si="16"/>
        <v/>
      </c>
      <c r="R58" s="60"/>
      <c r="S58" s="66"/>
      <c r="T58" s="67">
        <f t="shared" si="17"/>
        <v>0</v>
      </c>
      <c r="U58" s="49" t="str">
        <f t="shared" si="8"/>
        <v/>
      </c>
      <c r="V58" s="49" t="str">
        <f t="shared" si="9"/>
        <v>ok</v>
      </c>
      <c r="W58" s="49">
        <f t="shared" si="10"/>
        <v>0</v>
      </c>
      <c r="X58" s="49">
        <f t="shared" si="5"/>
        <v>0</v>
      </c>
      <c r="Y58" s="8"/>
      <c r="Z58" s="86" t="str">
        <f>IF(AND(OR($D$4="vyberte oblasť",$D$4="")),"ok",IF(AND($D$4&lt;&gt;"",J58=0),"ok",IF(AND($D$4=$W$10,OR(G58={"a)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výrobkov"})),"ok",IF(AND($D$4=$W$11,OR(G58={"a)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výrobkov"})),"ok",IF(AND($D$4=$W$12,OR(G58={"a)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výrobkov"})),"ok",IF(AND($D$4=$W$13,OR(G58={"a)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výrobkov"})),"ok",IF(AND($D$4=$W$14,OR(G58={"a)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výrobkov"})),"ok",IF(AND($D$4=$W$15,OR(G58={"a)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výrobkov"})),"ok",IF(AND($D$4=$W$16,OR(G58={"a)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výrobkov"})),"ok",IF(AND($D$4=$W$17,G58=""),"ok","chyba"))))))))))</f>
        <v>ok</v>
      </c>
      <c r="AA58" s="49">
        <f t="shared" si="11"/>
        <v>0</v>
      </c>
      <c r="AB58" s="167"/>
      <c r="AC58" s="49" t="str">
        <f t="shared" si="12"/>
        <v/>
      </c>
      <c r="AD58" s="180" t="str">
        <f t="shared" si="13"/>
        <v/>
      </c>
      <c r="AE58" s="63">
        <f t="shared" si="14"/>
        <v>0</v>
      </c>
    </row>
    <row r="59" spans="1:31" ht="39.950000000000003" customHeight="1" x14ac:dyDescent="0.2">
      <c r="A59" s="7">
        <v>39</v>
      </c>
      <c r="B59" s="183"/>
      <c r="C59" s="183"/>
      <c r="D59" s="183"/>
      <c r="E59" s="149"/>
      <c r="F59" s="175"/>
      <c r="G59" s="162"/>
      <c r="H59" s="64"/>
      <c r="I59" s="65"/>
      <c r="J59" s="58">
        <f t="shared" si="7"/>
        <v>0</v>
      </c>
      <c r="K59" s="65"/>
      <c r="L59" s="65"/>
      <c r="M59" s="65"/>
      <c r="N59" s="65"/>
      <c r="O59" s="65"/>
      <c r="P59" s="58">
        <f t="shared" si="15"/>
        <v>0</v>
      </c>
      <c r="Q59" s="59" t="str">
        <f t="shared" si="16"/>
        <v/>
      </c>
      <c r="R59" s="60"/>
      <c r="S59" s="66"/>
      <c r="T59" s="67">
        <f t="shared" si="17"/>
        <v>0</v>
      </c>
      <c r="U59" s="49" t="str">
        <f t="shared" si="8"/>
        <v/>
      </c>
      <c r="V59" s="49" t="str">
        <f t="shared" si="9"/>
        <v>ok</v>
      </c>
      <c r="W59" s="49">
        <f t="shared" si="10"/>
        <v>0</v>
      </c>
      <c r="X59" s="49">
        <f t="shared" si="5"/>
        <v>0</v>
      </c>
      <c r="Y59" s="159"/>
      <c r="Z59" s="86" t="str">
        <f>IF(AND(OR($D$4="vyberte oblasť",$D$4="")),"ok",IF(AND($D$4&lt;&gt;"",J59=0),"ok",IF(AND($D$4=$W$10,OR(G59={"a)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výrobkov"})),"ok",IF(AND($D$4=$W$11,OR(G59={"a)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výrobkov"})),"ok",IF(AND($D$4=$W$12,OR(G59={"a)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výrobkov"})),"ok",IF(AND($D$4=$W$13,OR(G59={"a)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výrobkov"})),"ok",IF(AND($D$4=$W$14,OR(G59={"a)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výrobkov"})),"ok",IF(AND($D$4=$W$15,OR(G59={"a)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výrobkov"})),"ok",IF(AND($D$4=$W$16,OR(G59={"a)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výrobkov"})),"ok",IF(AND($D$4=$W$17,G59=""),"ok","chyba"))))))))))</f>
        <v>ok</v>
      </c>
      <c r="AA59" s="49">
        <f t="shared" si="11"/>
        <v>0</v>
      </c>
      <c r="AB59" s="169"/>
      <c r="AC59" s="49" t="str">
        <f t="shared" si="12"/>
        <v/>
      </c>
      <c r="AD59" s="180" t="str">
        <f t="shared" si="13"/>
        <v/>
      </c>
      <c r="AE59" s="63">
        <f t="shared" si="14"/>
        <v>0</v>
      </c>
    </row>
    <row r="60" spans="1:31" ht="39.950000000000003" customHeight="1" x14ac:dyDescent="0.2">
      <c r="A60" s="7">
        <v>40</v>
      </c>
      <c r="B60" s="183"/>
      <c r="C60" s="183"/>
      <c r="D60" s="183"/>
      <c r="E60" s="149"/>
      <c r="F60" s="175"/>
      <c r="G60" s="162"/>
      <c r="H60" s="64"/>
      <c r="I60" s="65"/>
      <c r="J60" s="58">
        <f t="shared" si="7"/>
        <v>0</v>
      </c>
      <c r="K60" s="65"/>
      <c r="L60" s="65"/>
      <c r="M60" s="65"/>
      <c r="N60" s="65"/>
      <c r="O60" s="65"/>
      <c r="P60" s="58">
        <f t="shared" si="15"/>
        <v>0</v>
      </c>
      <c r="Q60" s="59" t="str">
        <f t="shared" si="16"/>
        <v/>
      </c>
      <c r="R60" s="60"/>
      <c r="S60" s="66"/>
      <c r="T60" s="67">
        <f t="shared" si="17"/>
        <v>0</v>
      </c>
      <c r="U60" s="49" t="str">
        <f t="shared" si="8"/>
        <v/>
      </c>
      <c r="V60" s="49" t="str">
        <f t="shared" si="9"/>
        <v>ok</v>
      </c>
      <c r="W60" s="49">
        <f t="shared" si="10"/>
        <v>0</v>
      </c>
      <c r="X60" s="49">
        <f t="shared" si="5"/>
        <v>0</v>
      </c>
      <c r="Y60" s="159"/>
      <c r="Z60" s="86" t="str">
        <f>IF(AND(OR($D$4="vyberte oblasť",$D$4="")),"ok",IF(AND($D$4&lt;&gt;"",J60=0),"ok",IF(AND($D$4=$W$10,OR(G60={"a)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výrobkov"})),"ok",IF(AND($D$4=$W$11,OR(G60={"a)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výrobkov"})),"ok",IF(AND($D$4=$W$12,OR(G60={"a)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výrobkov"})),"ok",IF(AND($D$4=$W$13,OR(G60={"a)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výrobkov"})),"ok",IF(AND($D$4=$W$14,OR(G60={"a)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výrobkov"})),"ok",IF(AND($D$4=$W$15,OR(G60={"a)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výrobkov"})),"ok",IF(AND($D$4=$W$16,OR(G60={"a)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výrobkov"})),"ok",IF(AND($D$4=$W$17,G60=""),"ok","chyba"))))))))))</f>
        <v>ok</v>
      </c>
      <c r="AA60" s="49">
        <f t="shared" si="11"/>
        <v>0</v>
      </c>
      <c r="AB60" s="169"/>
      <c r="AC60" s="49" t="str">
        <f t="shared" si="12"/>
        <v/>
      </c>
      <c r="AD60" s="180" t="str">
        <f t="shared" si="13"/>
        <v/>
      </c>
      <c r="AE60" s="63">
        <f t="shared" si="14"/>
        <v>0</v>
      </c>
    </row>
    <row r="61" spans="1:31" ht="39.950000000000003" customHeight="1" x14ac:dyDescent="0.2">
      <c r="A61" s="7">
        <v>41</v>
      </c>
      <c r="B61" s="183"/>
      <c r="C61" s="183"/>
      <c r="D61" s="183"/>
      <c r="E61" s="149"/>
      <c r="F61" s="175"/>
      <c r="G61" s="162"/>
      <c r="H61" s="64"/>
      <c r="I61" s="65"/>
      <c r="J61" s="58">
        <f t="shared" si="7"/>
        <v>0</v>
      </c>
      <c r="K61" s="65"/>
      <c r="L61" s="65"/>
      <c r="M61" s="65"/>
      <c r="N61" s="65"/>
      <c r="O61" s="65"/>
      <c r="P61" s="58">
        <f t="shared" si="15"/>
        <v>0</v>
      </c>
      <c r="Q61" s="59" t="str">
        <f t="shared" si="16"/>
        <v/>
      </c>
      <c r="R61" s="60"/>
      <c r="S61" s="66"/>
      <c r="T61" s="67">
        <f t="shared" si="17"/>
        <v>0</v>
      </c>
      <c r="U61" s="49" t="str">
        <f t="shared" si="8"/>
        <v/>
      </c>
      <c r="V61" s="49" t="str">
        <f t="shared" si="9"/>
        <v>ok</v>
      </c>
      <c r="W61" s="49">
        <f t="shared" si="10"/>
        <v>0</v>
      </c>
      <c r="X61" s="49">
        <f t="shared" si="5"/>
        <v>0</v>
      </c>
      <c r="Y61" s="159"/>
      <c r="Z61" s="86" t="str">
        <f>IF(AND(OR($D$4="vyberte oblasť",$D$4="")),"ok",IF(AND($D$4&lt;&gt;"",J61=0),"ok",IF(AND($D$4=$W$10,OR(G61={"a)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výrobkov"})),"ok",IF(AND($D$4=$W$11,OR(G61={"a)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výrobkov"})),"ok",IF(AND($D$4=$W$12,OR(G61={"a)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výrobkov"})),"ok",IF(AND($D$4=$W$13,OR(G61={"a)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výrobkov"})),"ok",IF(AND($D$4=$W$14,OR(G61={"a)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výrobkov"})),"ok",IF(AND($D$4=$W$15,OR(G61={"a)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výrobkov"})),"ok",IF(AND($D$4=$W$16,OR(G61={"a)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výrobkov"})),"ok",IF(AND($D$4=$W$17,G61=""),"ok","chyba"))))))))))</f>
        <v>ok</v>
      </c>
      <c r="AA61" s="49">
        <f t="shared" si="11"/>
        <v>0</v>
      </c>
      <c r="AB61" s="169"/>
      <c r="AC61" s="49" t="str">
        <f t="shared" si="12"/>
        <v/>
      </c>
      <c r="AD61" s="180" t="str">
        <f t="shared" si="13"/>
        <v/>
      </c>
      <c r="AE61" s="63">
        <f t="shared" si="14"/>
        <v>0</v>
      </c>
    </row>
    <row r="62" spans="1:31" ht="39.950000000000003" customHeight="1" x14ac:dyDescent="0.2">
      <c r="A62" s="7">
        <v>42</v>
      </c>
      <c r="B62" s="183"/>
      <c r="C62" s="183"/>
      <c r="D62" s="183"/>
      <c r="E62" s="149"/>
      <c r="F62" s="175"/>
      <c r="G62" s="162"/>
      <c r="H62" s="64"/>
      <c r="I62" s="65"/>
      <c r="J62" s="58">
        <f t="shared" si="7"/>
        <v>0</v>
      </c>
      <c r="K62" s="65"/>
      <c r="L62" s="65"/>
      <c r="M62" s="65"/>
      <c r="N62" s="65"/>
      <c r="O62" s="65"/>
      <c r="P62" s="58">
        <f t="shared" si="15"/>
        <v>0</v>
      </c>
      <c r="Q62" s="59" t="str">
        <f t="shared" si="16"/>
        <v/>
      </c>
      <c r="R62" s="60"/>
      <c r="S62" s="66"/>
      <c r="T62" s="67">
        <f t="shared" si="17"/>
        <v>0</v>
      </c>
      <c r="U62" s="49" t="str">
        <f t="shared" si="8"/>
        <v/>
      </c>
      <c r="V62" s="49" t="str">
        <f t="shared" si="9"/>
        <v>ok</v>
      </c>
      <c r="W62" s="49">
        <f t="shared" si="10"/>
        <v>0</v>
      </c>
      <c r="X62" s="49">
        <f t="shared" si="5"/>
        <v>0</v>
      </c>
      <c r="Y62" s="159"/>
      <c r="Z62" s="86" t="str">
        <f>IF(AND(OR($D$4="vyberte oblasť",$D$4="")),"ok",IF(AND($D$4&lt;&gt;"",J62=0),"ok",IF(AND($D$4=$W$10,OR(G62={"a)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výrobkov"})),"ok",IF(AND($D$4=$W$11,OR(G62={"a)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výrobkov"})),"ok",IF(AND($D$4=$W$12,OR(G62={"a)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výrobkov"})),"ok",IF(AND($D$4=$W$13,OR(G62={"a)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výrobkov"})),"ok",IF(AND($D$4=$W$14,OR(G62={"a)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výrobkov"})),"ok",IF(AND($D$4=$W$15,OR(G62={"a)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výrobkov"})),"ok",IF(AND($D$4=$W$16,OR(G62={"a)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výrobkov"})),"ok",IF(AND($D$4=$W$17,G62=""),"ok","chyba"))))))))))</f>
        <v>ok</v>
      </c>
      <c r="AA62" s="49">
        <f t="shared" si="11"/>
        <v>0</v>
      </c>
      <c r="AB62" s="169"/>
      <c r="AC62" s="49" t="str">
        <f t="shared" si="12"/>
        <v/>
      </c>
      <c r="AD62" s="180" t="str">
        <f t="shared" si="13"/>
        <v/>
      </c>
      <c r="AE62" s="63">
        <f t="shared" si="14"/>
        <v>0</v>
      </c>
    </row>
    <row r="63" spans="1:31" ht="39.950000000000003" customHeight="1" x14ac:dyDescent="0.2">
      <c r="A63" s="7">
        <v>43</v>
      </c>
      <c r="B63" s="183"/>
      <c r="C63" s="183"/>
      <c r="D63" s="183"/>
      <c r="E63" s="149"/>
      <c r="F63" s="175"/>
      <c r="G63" s="162"/>
      <c r="H63" s="64"/>
      <c r="I63" s="65"/>
      <c r="J63" s="58">
        <f t="shared" si="7"/>
        <v>0</v>
      </c>
      <c r="K63" s="65"/>
      <c r="L63" s="65"/>
      <c r="M63" s="65"/>
      <c r="N63" s="65"/>
      <c r="O63" s="65"/>
      <c r="P63" s="58">
        <f t="shared" si="15"/>
        <v>0</v>
      </c>
      <c r="Q63" s="59" t="str">
        <f t="shared" si="16"/>
        <v/>
      </c>
      <c r="R63" s="60"/>
      <c r="S63" s="66"/>
      <c r="T63" s="67">
        <f t="shared" si="17"/>
        <v>0</v>
      </c>
      <c r="U63" s="49" t="str">
        <f t="shared" si="8"/>
        <v/>
      </c>
      <c r="V63" s="49" t="str">
        <f t="shared" si="9"/>
        <v>ok</v>
      </c>
      <c r="W63" s="49">
        <f t="shared" si="10"/>
        <v>0</v>
      </c>
      <c r="X63" s="49">
        <f t="shared" si="5"/>
        <v>0</v>
      </c>
      <c r="Y63" s="159"/>
      <c r="Z63" s="86" t="str">
        <f>IF(AND(OR($D$4="vyberte oblasť",$D$4="")),"ok",IF(AND($D$4&lt;&gt;"",J63=0),"ok",IF(AND($D$4=$W$10,OR(G63={"a)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výrobkov"})),"ok",IF(AND($D$4=$W$11,OR(G63={"a)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výrobkov"})),"ok",IF(AND($D$4=$W$12,OR(G63={"a)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výrobkov"})),"ok",IF(AND($D$4=$W$13,OR(G63={"a)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výrobkov"})),"ok",IF(AND($D$4=$W$14,OR(G63={"a)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výrobkov"})),"ok",IF(AND($D$4=$W$15,OR(G63={"a)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výrobkov"})),"ok",IF(AND($D$4=$W$16,OR(G63={"a)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výrobkov"})),"ok",IF(AND($D$4=$W$17,G63=""),"ok","chyba"))))))))))</f>
        <v>ok</v>
      </c>
      <c r="AA63" s="49">
        <f t="shared" si="11"/>
        <v>0</v>
      </c>
      <c r="AB63" s="169"/>
      <c r="AC63" s="49" t="str">
        <f t="shared" si="12"/>
        <v/>
      </c>
      <c r="AD63" s="180" t="str">
        <f t="shared" si="13"/>
        <v/>
      </c>
      <c r="AE63" s="63">
        <f t="shared" si="14"/>
        <v>0</v>
      </c>
    </row>
    <row r="64" spans="1:31" ht="39.950000000000003" customHeight="1" x14ac:dyDescent="0.2">
      <c r="A64" s="7">
        <v>44</v>
      </c>
      <c r="B64" s="183"/>
      <c r="C64" s="183"/>
      <c r="D64" s="183"/>
      <c r="E64" s="149"/>
      <c r="F64" s="175"/>
      <c r="G64" s="162"/>
      <c r="H64" s="64"/>
      <c r="I64" s="65"/>
      <c r="J64" s="58">
        <f t="shared" si="7"/>
        <v>0</v>
      </c>
      <c r="K64" s="65"/>
      <c r="L64" s="65"/>
      <c r="M64" s="65"/>
      <c r="N64" s="65"/>
      <c r="O64" s="65"/>
      <c r="P64" s="58">
        <f t="shared" si="15"/>
        <v>0</v>
      </c>
      <c r="Q64" s="59" t="str">
        <f t="shared" si="16"/>
        <v/>
      </c>
      <c r="R64" s="60"/>
      <c r="S64" s="66"/>
      <c r="T64" s="67">
        <f t="shared" si="17"/>
        <v>0</v>
      </c>
      <c r="U64" s="49" t="str">
        <f t="shared" si="8"/>
        <v/>
      </c>
      <c r="V64" s="49" t="str">
        <f t="shared" si="9"/>
        <v>ok</v>
      </c>
      <c r="W64" s="49">
        <f t="shared" si="10"/>
        <v>0</v>
      </c>
      <c r="X64" s="49">
        <f t="shared" si="5"/>
        <v>0</v>
      </c>
      <c r="Z64" s="86" t="str">
        <f>IF(AND(OR($D$4="vyberte oblasť",$D$4="")),"ok",IF(AND($D$4&lt;&gt;"",J64=0),"ok",IF(AND($D$4=$W$10,OR(G64={"a)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výrobkov"})),"ok",IF(AND($D$4=$W$11,OR(G64={"a)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výrobkov"})),"ok",IF(AND($D$4=$W$12,OR(G64={"a)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výrobkov"})),"ok",IF(AND($D$4=$W$13,OR(G64={"a)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výrobkov"})),"ok",IF(AND($D$4=$W$14,OR(G64={"a)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výrobkov"})),"ok",IF(AND($D$4=$W$15,OR(G64={"a)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výrobkov"})),"ok",IF(AND($D$4=$W$16,OR(G64={"a)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výrobkov"})),"ok",IF(AND($D$4=$W$17,G64=""),"ok","chyba"))))))))))</f>
        <v>ok</v>
      </c>
      <c r="AA64" s="49">
        <f t="shared" si="11"/>
        <v>0</v>
      </c>
      <c r="AB64" s="169"/>
      <c r="AC64" s="49" t="str">
        <f t="shared" si="12"/>
        <v/>
      </c>
      <c r="AD64" s="180" t="str">
        <f t="shared" si="13"/>
        <v/>
      </c>
      <c r="AE64" s="63">
        <f t="shared" si="14"/>
        <v>0</v>
      </c>
    </row>
    <row r="65" spans="1:31" ht="39.950000000000003" customHeight="1" x14ac:dyDescent="0.2">
      <c r="A65" s="7">
        <v>45</v>
      </c>
      <c r="B65" s="183"/>
      <c r="C65" s="183"/>
      <c r="D65" s="183"/>
      <c r="E65" s="149"/>
      <c r="F65" s="175"/>
      <c r="G65" s="162"/>
      <c r="H65" s="64"/>
      <c r="I65" s="65"/>
      <c r="J65" s="58">
        <f t="shared" si="7"/>
        <v>0</v>
      </c>
      <c r="K65" s="65"/>
      <c r="L65" s="65"/>
      <c r="M65" s="65"/>
      <c r="N65" s="65"/>
      <c r="O65" s="65"/>
      <c r="P65" s="58">
        <f t="shared" si="15"/>
        <v>0</v>
      </c>
      <c r="Q65" s="59" t="str">
        <f t="shared" si="16"/>
        <v/>
      </c>
      <c r="R65" s="60"/>
      <c r="S65" s="66"/>
      <c r="T65" s="67">
        <f t="shared" si="17"/>
        <v>0</v>
      </c>
      <c r="U65" s="49" t="str">
        <f t="shared" si="8"/>
        <v/>
      </c>
      <c r="V65" s="49" t="str">
        <f t="shared" si="9"/>
        <v>ok</v>
      </c>
      <c r="W65" s="49">
        <f t="shared" si="10"/>
        <v>0</v>
      </c>
      <c r="X65" s="49">
        <f t="shared" si="5"/>
        <v>0</v>
      </c>
      <c r="Z65" s="86" t="str">
        <f>IF(AND(OR($D$4="vyberte oblasť",$D$4="")),"ok",IF(AND($D$4&lt;&gt;"",J65=0),"ok",IF(AND($D$4=$W$10,OR(G65={"a)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výrobkov"})),"ok",IF(AND($D$4=$W$11,OR(G65={"a)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výrobkov"})),"ok",IF(AND($D$4=$W$12,OR(G65={"a)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výrobkov"})),"ok",IF(AND($D$4=$W$13,OR(G65={"a)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výrobkov"})),"ok",IF(AND($D$4=$W$14,OR(G65={"a)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výrobkov"})),"ok",IF(AND($D$4=$W$15,OR(G65={"a)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výrobkov"})),"ok",IF(AND($D$4=$W$16,OR(G65={"a)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výrobkov"})),"ok",IF(AND($D$4=$W$17,G65=""),"ok","chyba"))))))))))</f>
        <v>ok</v>
      </c>
      <c r="AA65" s="49">
        <f t="shared" si="11"/>
        <v>0</v>
      </c>
      <c r="AB65" s="167"/>
      <c r="AC65" s="49" t="str">
        <f t="shared" si="12"/>
        <v/>
      </c>
      <c r="AD65" s="180" t="str">
        <f t="shared" si="13"/>
        <v/>
      </c>
      <c r="AE65" s="63">
        <f t="shared" si="14"/>
        <v>0</v>
      </c>
    </row>
    <row r="66" spans="1:31" ht="39.950000000000003" customHeight="1" x14ac:dyDescent="0.2">
      <c r="A66" s="7">
        <v>46</v>
      </c>
      <c r="B66" s="183"/>
      <c r="C66" s="183"/>
      <c r="D66" s="183"/>
      <c r="E66" s="149"/>
      <c r="F66" s="175"/>
      <c r="G66" s="162"/>
      <c r="H66" s="64"/>
      <c r="I66" s="65"/>
      <c r="J66" s="58">
        <f t="shared" si="7"/>
        <v>0</v>
      </c>
      <c r="K66" s="65"/>
      <c r="L66" s="65"/>
      <c r="M66" s="65"/>
      <c r="N66" s="65"/>
      <c r="O66" s="65"/>
      <c r="P66" s="58">
        <f t="shared" si="15"/>
        <v>0</v>
      </c>
      <c r="Q66" s="59" t="str">
        <f t="shared" si="16"/>
        <v/>
      </c>
      <c r="R66" s="60"/>
      <c r="S66" s="66"/>
      <c r="T66" s="67">
        <f t="shared" si="17"/>
        <v>0</v>
      </c>
      <c r="U66" s="49" t="str">
        <f t="shared" si="8"/>
        <v/>
      </c>
      <c r="V66" s="49" t="str">
        <f t="shared" si="9"/>
        <v>ok</v>
      </c>
      <c r="W66" s="49">
        <f t="shared" si="10"/>
        <v>0</v>
      </c>
      <c r="X66" s="49">
        <f t="shared" si="5"/>
        <v>0</v>
      </c>
      <c r="Z66" s="86" t="str">
        <f>IF(AND(OR($D$4="vyberte oblasť",$D$4="")),"ok",IF(AND($D$4&lt;&gt;"",J66=0),"ok",IF(AND($D$4=$W$10,OR(G66={"a)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výrobkov"})),"ok",IF(AND($D$4=$W$11,OR(G66={"a)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výrobkov"})),"ok",IF(AND($D$4=$W$12,OR(G66={"a)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výrobkov"})),"ok",IF(AND($D$4=$W$13,OR(G66={"a)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výrobkov"})),"ok",IF(AND($D$4=$W$14,OR(G66={"a)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výrobkov"})),"ok",IF(AND($D$4=$W$15,OR(G66={"a)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výrobkov"})),"ok",IF(AND($D$4=$W$16,OR(G66={"a)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výrobkov"})),"ok",IF(AND($D$4=$W$17,G66=""),"ok","chyba"))))))))))</f>
        <v>ok</v>
      </c>
      <c r="AA66" s="49">
        <f t="shared" si="11"/>
        <v>0</v>
      </c>
      <c r="AB66" s="167"/>
      <c r="AC66" s="49" t="str">
        <f t="shared" si="12"/>
        <v/>
      </c>
      <c r="AD66" s="180" t="str">
        <f t="shared" si="13"/>
        <v/>
      </c>
      <c r="AE66" s="63">
        <f t="shared" si="14"/>
        <v>0</v>
      </c>
    </row>
    <row r="67" spans="1:31" ht="39.950000000000003" customHeight="1" x14ac:dyDescent="0.2">
      <c r="A67" s="7">
        <v>47</v>
      </c>
      <c r="B67" s="183"/>
      <c r="C67" s="183"/>
      <c r="D67" s="183"/>
      <c r="E67" s="149"/>
      <c r="F67" s="175"/>
      <c r="G67" s="162"/>
      <c r="H67" s="64"/>
      <c r="I67" s="65"/>
      <c r="J67" s="58">
        <f t="shared" si="7"/>
        <v>0</v>
      </c>
      <c r="K67" s="65"/>
      <c r="L67" s="65"/>
      <c r="M67" s="65"/>
      <c r="N67" s="65"/>
      <c r="O67" s="65"/>
      <c r="P67" s="58">
        <f t="shared" si="15"/>
        <v>0</v>
      </c>
      <c r="Q67" s="59" t="str">
        <f t="shared" si="16"/>
        <v/>
      </c>
      <c r="R67" s="60"/>
      <c r="S67" s="66"/>
      <c r="T67" s="67">
        <f t="shared" si="17"/>
        <v>0</v>
      </c>
      <c r="U67" s="49" t="str">
        <f t="shared" si="8"/>
        <v/>
      </c>
      <c r="V67" s="49" t="str">
        <f t="shared" si="9"/>
        <v>ok</v>
      </c>
      <c r="W67" s="49">
        <f t="shared" si="10"/>
        <v>0</v>
      </c>
      <c r="X67" s="49">
        <f t="shared" si="5"/>
        <v>0</v>
      </c>
      <c r="Z67" s="86" t="str">
        <f>IF(AND(OR($D$4="vyberte oblasť",$D$4="")),"ok",IF(AND($D$4&lt;&gt;"",J67=0),"ok",IF(AND($D$4=$W$10,OR(G67={"a)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výrobkov"})),"ok",IF(AND($D$4=$W$11,OR(G67={"a)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výrobkov"})),"ok",IF(AND($D$4=$W$12,OR(G67={"a)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výrobkov"})),"ok",IF(AND($D$4=$W$13,OR(G67={"a)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výrobkov"})),"ok",IF(AND($D$4=$W$14,OR(G67={"a)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výrobkov"})),"ok",IF(AND($D$4=$W$15,OR(G67={"a)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výrobkov"})),"ok",IF(AND($D$4=$W$16,OR(G67={"a)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výrobkov"})),"ok",IF(AND($D$4=$W$17,G67=""),"ok","chyba"))))))))))</f>
        <v>ok</v>
      </c>
      <c r="AA67" s="49">
        <f t="shared" si="11"/>
        <v>0</v>
      </c>
      <c r="AB67" s="167"/>
      <c r="AC67" s="49" t="str">
        <f t="shared" si="12"/>
        <v/>
      </c>
      <c r="AD67" s="180" t="str">
        <f t="shared" si="13"/>
        <v/>
      </c>
      <c r="AE67" s="63">
        <f t="shared" si="14"/>
        <v>0</v>
      </c>
    </row>
    <row r="68" spans="1:31" ht="39.950000000000003" customHeight="1" x14ac:dyDescent="0.2">
      <c r="A68" s="7">
        <v>48</v>
      </c>
      <c r="B68" s="183"/>
      <c r="C68" s="183"/>
      <c r="D68" s="183"/>
      <c r="E68" s="149"/>
      <c r="F68" s="175"/>
      <c r="G68" s="162"/>
      <c r="H68" s="64"/>
      <c r="I68" s="65"/>
      <c r="J68" s="58">
        <f t="shared" si="7"/>
        <v>0</v>
      </c>
      <c r="K68" s="65"/>
      <c r="L68" s="65"/>
      <c r="M68" s="65"/>
      <c r="N68" s="65"/>
      <c r="O68" s="65"/>
      <c r="P68" s="58">
        <f t="shared" si="15"/>
        <v>0</v>
      </c>
      <c r="Q68" s="59" t="str">
        <f t="shared" si="16"/>
        <v/>
      </c>
      <c r="R68" s="60"/>
      <c r="S68" s="66"/>
      <c r="T68" s="67">
        <f t="shared" si="17"/>
        <v>0</v>
      </c>
      <c r="U68" s="49" t="str">
        <f t="shared" si="8"/>
        <v/>
      </c>
      <c r="V68" s="49" t="str">
        <f t="shared" si="9"/>
        <v>ok</v>
      </c>
      <c r="W68" s="49">
        <f t="shared" si="10"/>
        <v>0</v>
      </c>
      <c r="X68" s="49">
        <f t="shared" si="5"/>
        <v>0</v>
      </c>
      <c r="Z68" s="86" t="str">
        <f>IF(AND(OR($D$4="vyberte oblasť",$D$4="")),"ok",IF(AND($D$4&lt;&gt;"",J68=0),"ok",IF(AND($D$4=$W$10,OR(G68={"a)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výrobkov"})),"ok",IF(AND($D$4=$W$11,OR(G68={"a)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výrobkov"})),"ok",IF(AND($D$4=$W$12,OR(G68={"a)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výrobkov"})),"ok",IF(AND($D$4=$W$13,OR(G68={"a)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výrobkov"})),"ok",IF(AND($D$4=$W$14,OR(G68={"a)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výrobkov"})),"ok",IF(AND($D$4=$W$15,OR(G68={"a)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výrobkov"})),"ok",IF(AND($D$4=$W$16,OR(G68={"a)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výrobkov"})),"ok",IF(AND($D$4=$W$17,G68=""),"ok","chyba"))))))))))</f>
        <v>ok</v>
      </c>
      <c r="AA68" s="49">
        <f t="shared" si="11"/>
        <v>0</v>
      </c>
      <c r="AB68" s="167"/>
      <c r="AC68" s="49" t="str">
        <f t="shared" si="12"/>
        <v/>
      </c>
      <c r="AD68" s="180" t="str">
        <f t="shared" si="13"/>
        <v/>
      </c>
      <c r="AE68" s="63">
        <f t="shared" si="14"/>
        <v>0</v>
      </c>
    </row>
    <row r="69" spans="1:31" ht="39.950000000000003" customHeight="1" x14ac:dyDescent="0.2">
      <c r="A69" s="7">
        <v>49</v>
      </c>
      <c r="B69" s="183"/>
      <c r="C69" s="183"/>
      <c r="D69" s="183"/>
      <c r="E69" s="149"/>
      <c r="F69" s="175"/>
      <c r="G69" s="162"/>
      <c r="H69" s="64"/>
      <c r="I69" s="65"/>
      <c r="J69" s="58">
        <f t="shared" si="7"/>
        <v>0</v>
      </c>
      <c r="K69" s="65"/>
      <c r="L69" s="65"/>
      <c r="M69" s="65"/>
      <c r="N69" s="65"/>
      <c r="O69" s="65"/>
      <c r="P69" s="58">
        <f t="shared" si="15"/>
        <v>0</v>
      </c>
      <c r="Q69" s="59" t="str">
        <f t="shared" si="16"/>
        <v/>
      </c>
      <c r="R69" s="60"/>
      <c r="S69" s="66"/>
      <c r="T69" s="67">
        <f t="shared" si="17"/>
        <v>0</v>
      </c>
      <c r="U69" s="49" t="str">
        <f t="shared" si="8"/>
        <v/>
      </c>
      <c r="V69" s="49" t="str">
        <f t="shared" si="9"/>
        <v>ok</v>
      </c>
      <c r="W69" s="49">
        <f t="shared" si="10"/>
        <v>0</v>
      </c>
      <c r="X69" s="49">
        <f t="shared" si="5"/>
        <v>0</v>
      </c>
      <c r="Z69" s="86" t="str">
        <f>IF(AND(OR($D$4="vyberte oblasť",$D$4="")),"ok",IF(AND($D$4&lt;&gt;"",J69=0),"ok",IF(AND($D$4=$W$10,OR(G69={"a)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výrobkov"})),"ok",IF(AND($D$4=$W$11,OR(G69={"a)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výrobkov"})),"ok",IF(AND($D$4=$W$12,OR(G69={"a)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výrobkov"})),"ok",IF(AND($D$4=$W$13,OR(G69={"a)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výrobkov"})),"ok",IF(AND($D$4=$W$14,OR(G69={"a)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výrobkov"})),"ok",IF(AND($D$4=$W$15,OR(G69={"a)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výrobkov"})),"ok",IF(AND($D$4=$W$16,OR(G69={"a)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výrobkov"})),"ok",IF(AND($D$4=$W$17,G69=""),"ok","chyba"))))))))))</f>
        <v>ok</v>
      </c>
      <c r="AA69" s="49">
        <f t="shared" si="11"/>
        <v>0</v>
      </c>
      <c r="AB69" s="167"/>
      <c r="AC69" s="49" t="str">
        <f t="shared" si="12"/>
        <v/>
      </c>
      <c r="AD69" s="180" t="str">
        <f t="shared" si="13"/>
        <v/>
      </c>
      <c r="AE69" s="63">
        <f t="shared" si="14"/>
        <v>0</v>
      </c>
    </row>
    <row r="70" spans="1:31" ht="39.950000000000003" customHeight="1" x14ac:dyDescent="0.2">
      <c r="A70" s="7">
        <v>50</v>
      </c>
      <c r="B70" s="183"/>
      <c r="C70" s="183"/>
      <c r="D70" s="183"/>
      <c r="E70" s="149"/>
      <c r="F70" s="175"/>
      <c r="G70" s="162"/>
      <c r="H70" s="64"/>
      <c r="I70" s="65"/>
      <c r="J70" s="58">
        <f t="shared" si="7"/>
        <v>0</v>
      </c>
      <c r="K70" s="65"/>
      <c r="L70" s="65"/>
      <c r="M70" s="65"/>
      <c r="N70" s="65"/>
      <c r="O70" s="65"/>
      <c r="P70" s="58">
        <f t="shared" si="15"/>
        <v>0</v>
      </c>
      <c r="Q70" s="59" t="str">
        <f t="shared" si="16"/>
        <v/>
      </c>
      <c r="R70" s="60"/>
      <c r="S70" s="66"/>
      <c r="T70" s="67">
        <f t="shared" si="17"/>
        <v>0</v>
      </c>
      <c r="U70" s="49" t="str">
        <f t="shared" si="8"/>
        <v/>
      </c>
      <c r="V70" s="49" t="str">
        <f t="shared" si="9"/>
        <v>ok</v>
      </c>
      <c r="W70" s="49">
        <f t="shared" si="10"/>
        <v>0</v>
      </c>
      <c r="X70" s="49">
        <f t="shared" si="5"/>
        <v>0</v>
      </c>
      <c r="Z70" s="86" t="str">
        <f>IF(AND(OR($D$4="vyberte oblasť",$D$4="")),"ok",IF(AND($D$4&lt;&gt;"",J70=0),"ok",IF(AND($D$4=$W$10,OR(G70={"a)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výrobkov"})),"ok",IF(AND($D$4=$W$11,OR(G70={"a)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výrobkov"})),"ok",IF(AND($D$4=$W$12,OR(G70={"a)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výrobkov"})),"ok",IF(AND($D$4=$W$13,OR(G70={"a)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výrobkov"})),"ok",IF(AND($D$4=$W$14,OR(G70={"a)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výrobkov"})),"ok",IF(AND($D$4=$W$15,OR(G70={"a)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výrobkov"})),"ok",IF(AND($D$4=$W$16,OR(G70={"a)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výrobkov"})),"ok",IF(AND($D$4=$W$17,G70=""),"ok","chyba"))))))))))</f>
        <v>ok</v>
      </c>
      <c r="AA70" s="49">
        <f t="shared" si="11"/>
        <v>0</v>
      </c>
      <c r="AB70" s="167"/>
      <c r="AC70" s="49" t="str">
        <f t="shared" si="12"/>
        <v/>
      </c>
      <c r="AD70" s="180" t="str">
        <f t="shared" si="13"/>
        <v/>
      </c>
      <c r="AE70" s="63">
        <f t="shared" si="14"/>
        <v>0</v>
      </c>
    </row>
    <row r="71" spans="1:31" ht="39.950000000000003" customHeight="1" x14ac:dyDescent="0.2">
      <c r="A71" s="7">
        <v>51</v>
      </c>
      <c r="B71" s="183"/>
      <c r="C71" s="183"/>
      <c r="D71" s="183"/>
      <c r="E71" s="149"/>
      <c r="F71" s="175"/>
      <c r="G71" s="162"/>
      <c r="H71" s="64"/>
      <c r="I71" s="65"/>
      <c r="J71" s="58">
        <f t="shared" si="7"/>
        <v>0</v>
      </c>
      <c r="K71" s="65"/>
      <c r="L71" s="65"/>
      <c r="M71" s="65"/>
      <c r="N71" s="65"/>
      <c r="O71" s="65"/>
      <c r="P71" s="58">
        <f t="shared" si="15"/>
        <v>0</v>
      </c>
      <c r="Q71" s="59" t="str">
        <f t="shared" si="16"/>
        <v/>
      </c>
      <c r="R71" s="60"/>
      <c r="S71" s="66"/>
      <c r="T71" s="67">
        <f t="shared" si="17"/>
        <v>0</v>
      </c>
      <c r="U71" s="49" t="str">
        <f t="shared" si="8"/>
        <v/>
      </c>
      <c r="V71" s="49" t="str">
        <f t="shared" si="9"/>
        <v>ok</v>
      </c>
      <c r="W71" s="49">
        <f t="shared" si="10"/>
        <v>0</v>
      </c>
      <c r="X71" s="49">
        <f t="shared" si="5"/>
        <v>0</v>
      </c>
      <c r="Z71" s="86" t="str">
        <f>IF(AND(OR($D$4="vyberte oblasť",$D$4="")),"ok",IF(AND($D$4&lt;&gt;"",J71=0),"ok",IF(AND($D$4=$W$10,OR(G71={"a)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výrobkov"})),"ok",IF(AND($D$4=$W$11,OR(G71={"a)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výrobkov"})),"ok",IF(AND($D$4=$W$12,OR(G71={"a)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výrobkov"})),"ok",IF(AND($D$4=$W$13,OR(G71={"a)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výrobkov"})),"ok",IF(AND($D$4=$W$14,OR(G71={"a)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výrobkov"})),"ok",IF(AND($D$4=$W$15,OR(G71={"a)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výrobkov"})),"ok",IF(AND($D$4=$W$16,OR(G71={"a)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výrobkov"})),"ok",IF(AND($D$4=$W$17,G71=""),"ok","chyba"))))))))))</f>
        <v>ok</v>
      </c>
      <c r="AA71" s="49">
        <f t="shared" si="11"/>
        <v>0</v>
      </c>
      <c r="AB71" s="167"/>
      <c r="AC71" s="49" t="str">
        <f t="shared" si="12"/>
        <v/>
      </c>
      <c r="AD71" s="180" t="str">
        <f t="shared" si="13"/>
        <v/>
      </c>
      <c r="AE71" s="63">
        <f t="shared" si="14"/>
        <v>0</v>
      </c>
    </row>
    <row r="72" spans="1:31" ht="39.950000000000003" customHeight="1" x14ac:dyDescent="0.2">
      <c r="A72" s="7">
        <v>52</v>
      </c>
      <c r="B72" s="183"/>
      <c r="C72" s="183"/>
      <c r="D72" s="183"/>
      <c r="E72" s="149"/>
      <c r="F72" s="175"/>
      <c r="G72" s="162"/>
      <c r="H72" s="64"/>
      <c r="I72" s="65"/>
      <c r="J72" s="58">
        <f t="shared" si="7"/>
        <v>0</v>
      </c>
      <c r="K72" s="65"/>
      <c r="L72" s="65"/>
      <c r="M72" s="65"/>
      <c r="N72" s="65"/>
      <c r="O72" s="65"/>
      <c r="P72" s="58">
        <f t="shared" si="15"/>
        <v>0</v>
      </c>
      <c r="Q72" s="59" t="str">
        <f t="shared" si="16"/>
        <v/>
      </c>
      <c r="R72" s="60"/>
      <c r="S72" s="66"/>
      <c r="T72" s="67">
        <f t="shared" si="17"/>
        <v>0</v>
      </c>
      <c r="U72" s="49" t="str">
        <f t="shared" si="8"/>
        <v/>
      </c>
      <c r="V72" s="49" t="str">
        <f t="shared" si="9"/>
        <v>ok</v>
      </c>
      <c r="W72" s="49">
        <f t="shared" si="10"/>
        <v>0</v>
      </c>
      <c r="X72" s="49">
        <f t="shared" si="5"/>
        <v>0</v>
      </c>
      <c r="Z72" s="86" t="str">
        <f>IF(AND(OR($D$4="vyberte oblasť",$D$4="")),"ok",IF(AND($D$4&lt;&gt;"",J72=0),"ok",IF(AND($D$4=$W$10,OR(G72={"a)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výrobkov"})),"ok",IF(AND($D$4=$W$11,OR(G72={"a)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výrobkov"})),"ok",IF(AND($D$4=$W$12,OR(G72={"a)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výrobkov"})),"ok",IF(AND($D$4=$W$13,OR(G72={"a)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výrobkov"})),"ok",IF(AND($D$4=$W$14,OR(G72={"a)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výrobkov"})),"ok",IF(AND($D$4=$W$15,OR(G72={"a)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výrobkov"})),"ok",IF(AND($D$4=$W$16,OR(G72={"a)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výrobkov"})),"ok",IF(AND($D$4=$W$17,G72=""),"ok","chyba"))))))))))</f>
        <v>ok</v>
      </c>
      <c r="AA72" s="49">
        <f t="shared" si="11"/>
        <v>0</v>
      </c>
      <c r="AB72" s="167"/>
      <c r="AC72" s="49" t="str">
        <f t="shared" si="12"/>
        <v/>
      </c>
      <c r="AD72" s="180" t="str">
        <f t="shared" si="13"/>
        <v/>
      </c>
      <c r="AE72" s="63">
        <f t="shared" si="14"/>
        <v>0</v>
      </c>
    </row>
    <row r="73" spans="1:31" ht="39.950000000000003" customHeight="1" x14ac:dyDescent="0.2">
      <c r="A73" s="7">
        <v>53</v>
      </c>
      <c r="B73" s="183"/>
      <c r="C73" s="183"/>
      <c r="D73" s="183"/>
      <c r="E73" s="149"/>
      <c r="F73" s="175"/>
      <c r="G73" s="162"/>
      <c r="H73" s="64"/>
      <c r="I73" s="65"/>
      <c r="J73" s="58">
        <f t="shared" si="7"/>
        <v>0</v>
      </c>
      <c r="K73" s="65"/>
      <c r="L73" s="65"/>
      <c r="M73" s="65"/>
      <c r="N73" s="65"/>
      <c r="O73" s="65"/>
      <c r="P73" s="58">
        <f t="shared" si="15"/>
        <v>0</v>
      </c>
      <c r="Q73" s="59" t="str">
        <f t="shared" si="16"/>
        <v/>
      </c>
      <c r="R73" s="60"/>
      <c r="S73" s="66"/>
      <c r="T73" s="67">
        <f t="shared" si="17"/>
        <v>0</v>
      </c>
      <c r="U73" s="49" t="str">
        <f t="shared" si="8"/>
        <v/>
      </c>
      <c r="V73" s="49" t="str">
        <f t="shared" si="9"/>
        <v>ok</v>
      </c>
      <c r="W73" s="49">
        <f t="shared" si="10"/>
        <v>0</v>
      </c>
      <c r="X73" s="49">
        <f t="shared" si="5"/>
        <v>0</v>
      </c>
      <c r="Z73" s="86" t="str">
        <f>IF(AND(OR($D$4="vyberte oblasť",$D$4="")),"ok",IF(AND($D$4&lt;&gt;"",J73=0),"ok",IF(AND($D$4=$W$10,OR(G73={"a)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výrobkov"})),"ok",IF(AND($D$4=$W$11,OR(G73={"a)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výrobkov"})),"ok",IF(AND($D$4=$W$12,OR(G73={"a)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výrobkov"})),"ok",IF(AND($D$4=$W$13,OR(G73={"a)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výrobkov"})),"ok",IF(AND($D$4=$W$14,OR(G73={"a)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výrobkov"})),"ok",IF(AND($D$4=$W$15,OR(G73={"a)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výrobkov"})),"ok",IF(AND($D$4=$W$16,OR(G73={"a)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výrobkov"})),"ok",IF(AND($D$4=$W$17,G73=""),"ok","chyba"))))))))))</f>
        <v>ok</v>
      </c>
      <c r="AA73" s="49">
        <f t="shared" si="11"/>
        <v>0</v>
      </c>
      <c r="AB73" s="167"/>
      <c r="AC73" s="49" t="str">
        <f t="shared" si="12"/>
        <v/>
      </c>
      <c r="AD73" s="180" t="str">
        <f t="shared" si="13"/>
        <v/>
      </c>
      <c r="AE73" s="63">
        <f t="shared" si="14"/>
        <v>0</v>
      </c>
    </row>
    <row r="74" spans="1:31" ht="39.950000000000003" customHeight="1" x14ac:dyDescent="0.2">
      <c r="A74" s="7">
        <v>54</v>
      </c>
      <c r="B74" s="183"/>
      <c r="C74" s="183"/>
      <c r="D74" s="183"/>
      <c r="E74" s="149"/>
      <c r="F74" s="175"/>
      <c r="G74" s="162"/>
      <c r="H74" s="64"/>
      <c r="I74" s="65"/>
      <c r="J74" s="58">
        <f t="shared" si="7"/>
        <v>0</v>
      </c>
      <c r="K74" s="65"/>
      <c r="L74" s="65"/>
      <c r="M74" s="65"/>
      <c r="N74" s="65"/>
      <c r="O74" s="65"/>
      <c r="P74" s="58">
        <f t="shared" si="15"/>
        <v>0</v>
      </c>
      <c r="Q74" s="59" t="str">
        <f t="shared" si="16"/>
        <v/>
      </c>
      <c r="R74" s="60"/>
      <c r="S74" s="66"/>
      <c r="T74" s="67">
        <f t="shared" si="17"/>
        <v>0</v>
      </c>
      <c r="U74" s="49" t="str">
        <f t="shared" si="8"/>
        <v/>
      </c>
      <c r="V74" s="49" t="str">
        <f t="shared" si="9"/>
        <v>ok</v>
      </c>
      <c r="W74" s="49">
        <f t="shared" si="10"/>
        <v>0</v>
      </c>
      <c r="X74" s="49">
        <f t="shared" si="5"/>
        <v>0</v>
      </c>
      <c r="Z74" s="86" t="str">
        <f>IF(AND(OR($D$4="vyberte oblasť",$D$4="")),"ok",IF(AND($D$4&lt;&gt;"",J74=0),"ok",IF(AND($D$4=$W$10,OR(G74={"a)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výrobkov"})),"ok",IF(AND($D$4=$W$11,OR(G74={"a)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výrobkov"})),"ok",IF(AND($D$4=$W$12,OR(G74={"a)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výrobkov"})),"ok",IF(AND($D$4=$W$13,OR(G74={"a)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výrobkov"})),"ok",IF(AND($D$4=$W$14,OR(G74={"a)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výrobkov"})),"ok",IF(AND($D$4=$W$15,OR(G74={"a)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výrobkov"})),"ok",IF(AND($D$4=$W$16,OR(G74={"a)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výrobkov"})),"ok",IF(AND($D$4=$W$17,G74=""),"ok","chyba"))))))))))</f>
        <v>ok</v>
      </c>
      <c r="AA74" s="49">
        <f t="shared" si="11"/>
        <v>0</v>
      </c>
      <c r="AB74" s="167"/>
      <c r="AC74" s="49" t="str">
        <f t="shared" si="12"/>
        <v/>
      </c>
      <c r="AD74" s="180" t="str">
        <f t="shared" si="13"/>
        <v/>
      </c>
      <c r="AE74" s="63">
        <f t="shared" si="14"/>
        <v>0</v>
      </c>
    </row>
    <row r="75" spans="1:31" ht="39.950000000000003" customHeight="1" x14ac:dyDescent="0.2">
      <c r="A75" s="7">
        <v>55</v>
      </c>
      <c r="B75" s="183"/>
      <c r="C75" s="183"/>
      <c r="D75" s="183"/>
      <c r="E75" s="149"/>
      <c r="F75" s="175"/>
      <c r="G75" s="162"/>
      <c r="H75" s="64"/>
      <c r="I75" s="65"/>
      <c r="J75" s="58">
        <f t="shared" si="7"/>
        <v>0</v>
      </c>
      <c r="K75" s="65"/>
      <c r="L75" s="65"/>
      <c r="M75" s="65"/>
      <c r="N75" s="65"/>
      <c r="O75" s="65"/>
      <c r="P75" s="58">
        <f t="shared" si="15"/>
        <v>0</v>
      </c>
      <c r="Q75" s="59" t="str">
        <f t="shared" si="16"/>
        <v/>
      </c>
      <c r="R75" s="60"/>
      <c r="S75" s="66"/>
      <c r="T75" s="67">
        <f t="shared" si="17"/>
        <v>0</v>
      </c>
      <c r="U75" s="49" t="str">
        <f t="shared" si="8"/>
        <v/>
      </c>
      <c r="V75" s="49" t="str">
        <f t="shared" si="9"/>
        <v>ok</v>
      </c>
      <c r="W75" s="49">
        <f t="shared" si="10"/>
        <v>0</v>
      </c>
      <c r="X75" s="49">
        <f t="shared" si="5"/>
        <v>0</v>
      </c>
      <c r="Z75" s="86" t="str">
        <f>IF(AND(OR($D$4="vyberte oblasť",$D$4="")),"ok",IF(AND($D$4&lt;&gt;"",J75=0),"ok",IF(AND($D$4=$W$10,OR(G75={"a)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výrobkov"})),"ok",IF(AND($D$4=$W$11,OR(G75={"a)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výrobkov"})),"ok",IF(AND($D$4=$W$12,OR(G75={"a)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výrobkov"})),"ok",IF(AND($D$4=$W$13,OR(G75={"a)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výrobkov"})),"ok",IF(AND($D$4=$W$14,OR(G75={"a)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výrobkov"})),"ok",IF(AND($D$4=$W$15,OR(G75={"a)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výrobkov"})),"ok",IF(AND($D$4=$W$16,OR(G75={"a)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výrobkov"})),"ok",IF(AND($D$4=$W$17,G75=""),"ok","chyba"))))))))))</f>
        <v>ok</v>
      </c>
      <c r="AA75" s="49">
        <f t="shared" si="11"/>
        <v>0</v>
      </c>
      <c r="AB75" s="167"/>
      <c r="AC75" s="49" t="str">
        <f t="shared" si="12"/>
        <v/>
      </c>
      <c r="AD75" s="180" t="str">
        <f t="shared" si="13"/>
        <v/>
      </c>
      <c r="AE75" s="63">
        <f t="shared" si="14"/>
        <v>0</v>
      </c>
    </row>
    <row r="76" spans="1:31" ht="39.950000000000003" customHeight="1" x14ac:dyDescent="0.2">
      <c r="A76" s="7">
        <v>56</v>
      </c>
      <c r="B76" s="183"/>
      <c r="C76" s="183"/>
      <c r="D76" s="183"/>
      <c r="E76" s="149"/>
      <c r="F76" s="175"/>
      <c r="G76" s="162"/>
      <c r="H76" s="64"/>
      <c r="I76" s="65"/>
      <c r="J76" s="58">
        <f t="shared" si="7"/>
        <v>0</v>
      </c>
      <c r="K76" s="65"/>
      <c r="L76" s="65"/>
      <c r="M76" s="65"/>
      <c r="N76" s="65"/>
      <c r="O76" s="65"/>
      <c r="P76" s="58">
        <f t="shared" si="15"/>
        <v>0</v>
      </c>
      <c r="Q76" s="59" t="str">
        <f t="shared" si="16"/>
        <v/>
      </c>
      <c r="R76" s="60"/>
      <c r="S76" s="66"/>
      <c r="T76" s="67">
        <f t="shared" si="17"/>
        <v>0</v>
      </c>
      <c r="U76" s="49" t="str">
        <f t="shared" si="8"/>
        <v/>
      </c>
      <c r="V76" s="49" t="str">
        <f t="shared" si="9"/>
        <v>ok</v>
      </c>
      <c r="W76" s="49">
        <f t="shared" si="10"/>
        <v>0</v>
      </c>
      <c r="X76" s="49">
        <f t="shared" si="5"/>
        <v>0</v>
      </c>
      <c r="Z76" s="86" t="str">
        <f>IF(AND(OR($D$4="vyberte oblasť",$D$4="")),"ok",IF(AND($D$4&lt;&gt;"",J76=0),"ok",IF(AND($D$4=$W$10,OR(G76={"a)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výrobkov"})),"ok",IF(AND($D$4=$W$11,OR(G76={"a)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výrobkov"})),"ok",IF(AND($D$4=$W$12,OR(G76={"a)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výrobkov"})),"ok",IF(AND($D$4=$W$13,OR(G76={"a)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výrobkov"})),"ok",IF(AND($D$4=$W$14,OR(G76={"a)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výrobkov"})),"ok",IF(AND($D$4=$W$15,OR(G76={"a)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výrobkov"})),"ok",IF(AND($D$4=$W$16,OR(G76={"a)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výrobkov"})),"ok",IF(AND($D$4=$W$17,G76=""),"ok","chyba"))))))))))</f>
        <v>ok</v>
      </c>
      <c r="AA76" s="49">
        <f t="shared" si="11"/>
        <v>0</v>
      </c>
      <c r="AB76" s="167"/>
      <c r="AC76" s="49" t="str">
        <f t="shared" si="12"/>
        <v/>
      </c>
      <c r="AD76" s="180" t="str">
        <f t="shared" si="13"/>
        <v/>
      </c>
      <c r="AE76" s="63">
        <f t="shared" si="14"/>
        <v>0</v>
      </c>
    </row>
    <row r="77" spans="1:31" ht="39.950000000000003" customHeight="1" x14ac:dyDescent="0.2">
      <c r="A77" s="7">
        <v>57</v>
      </c>
      <c r="B77" s="183"/>
      <c r="C77" s="183"/>
      <c r="D77" s="183"/>
      <c r="E77" s="149"/>
      <c r="F77" s="175"/>
      <c r="G77" s="162"/>
      <c r="H77" s="64"/>
      <c r="I77" s="65"/>
      <c r="J77" s="58">
        <f t="shared" si="7"/>
        <v>0</v>
      </c>
      <c r="K77" s="65"/>
      <c r="L77" s="65"/>
      <c r="M77" s="65"/>
      <c r="N77" s="65"/>
      <c r="O77" s="65"/>
      <c r="P77" s="58">
        <f t="shared" si="15"/>
        <v>0</v>
      </c>
      <c r="Q77" s="59" t="str">
        <f t="shared" si="16"/>
        <v/>
      </c>
      <c r="R77" s="60"/>
      <c r="S77" s="66"/>
      <c r="T77" s="67">
        <f t="shared" si="17"/>
        <v>0</v>
      </c>
      <c r="U77" s="49" t="str">
        <f t="shared" si="8"/>
        <v/>
      </c>
      <c r="V77" s="49" t="str">
        <f t="shared" si="9"/>
        <v>ok</v>
      </c>
      <c r="W77" s="49">
        <f t="shared" si="10"/>
        <v>0</v>
      </c>
      <c r="X77" s="49">
        <f t="shared" si="5"/>
        <v>0</v>
      </c>
      <c r="Z77" s="86" t="str">
        <f>IF(AND(OR($D$4="vyberte oblasť",$D$4="")),"ok",IF(AND($D$4&lt;&gt;"",J77=0),"ok",IF(AND($D$4=$W$10,OR(G77={"a)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výrobkov"})),"ok",IF(AND($D$4=$W$11,OR(G77={"a)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výrobkov"})),"ok",IF(AND($D$4=$W$12,OR(G77={"a)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výrobkov"})),"ok",IF(AND($D$4=$W$13,OR(G77={"a)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výrobkov"})),"ok",IF(AND($D$4=$W$14,OR(G77={"a)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výrobkov"})),"ok",IF(AND($D$4=$W$15,OR(G77={"a)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výrobkov"})),"ok",IF(AND($D$4=$W$16,OR(G77={"a)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výrobkov"})),"ok",IF(AND($D$4=$W$17,G77=""),"ok","chyba"))))))))))</f>
        <v>ok</v>
      </c>
      <c r="AA77" s="49">
        <f t="shared" si="11"/>
        <v>0</v>
      </c>
      <c r="AB77" s="167"/>
      <c r="AC77" s="49" t="str">
        <f t="shared" si="12"/>
        <v/>
      </c>
      <c r="AD77" s="180" t="str">
        <f t="shared" si="13"/>
        <v/>
      </c>
      <c r="AE77" s="63">
        <f t="shared" si="14"/>
        <v>0</v>
      </c>
    </row>
    <row r="78" spans="1:31" ht="39.950000000000003" customHeight="1" x14ac:dyDescent="0.2">
      <c r="A78" s="7">
        <v>58</v>
      </c>
      <c r="B78" s="183"/>
      <c r="C78" s="183"/>
      <c r="D78" s="183"/>
      <c r="E78" s="149"/>
      <c r="F78" s="175"/>
      <c r="G78" s="162"/>
      <c r="H78" s="64"/>
      <c r="I78" s="65"/>
      <c r="J78" s="58">
        <f t="shared" si="7"/>
        <v>0</v>
      </c>
      <c r="K78" s="65"/>
      <c r="L78" s="65"/>
      <c r="M78" s="65"/>
      <c r="N78" s="65"/>
      <c r="O78" s="65"/>
      <c r="P78" s="58">
        <f t="shared" si="15"/>
        <v>0</v>
      </c>
      <c r="Q78" s="59" t="str">
        <f t="shared" si="16"/>
        <v/>
      </c>
      <c r="R78" s="60"/>
      <c r="S78" s="66"/>
      <c r="T78" s="67">
        <f t="shared" si="17"/>
        <v>0</v>
      </c>
      <c r="U78" s="49" t="str">
        <f t="shared" si="8"/>
        <v/>
      </c>
      <c r="V78" s="49" t="str">
        <f t="shared" si="9"/>
        <v>ok</v>
      </c>
      <c r="W78" s="49">
        <f t="shared" si="10"/>
        <v>0</v>
      </c>
      <c r="X78" s="49">
        <f t="shared" si="5"/>
        <v>0</v>
      </c>
      <c r="Z78" s="86" t="str">
        <f>IF(AND(OR($D$4="vyberte oblasť",$D$4="")),"ok",IF(AND($D$4&lt;&gt;"",J78=0),"ok",IF(AND($D$4=$W$10,OR(G78={"a)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výrobkov"})),"ok",IF(AND($D$4=$W$11,OR(G78={"a)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výrobkov"})),"ok",IF(AND($D$4=$W$12,OR(G78={"a)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výrobkov"})),"ok",IF(AND($D$4=$W$13,OR(G78={"a)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výrobkov"})),"ok",IF(AND($D$4=$W$14,OR(G78={"a)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výrobkov"})),"ok",IF(AND($D$4=$W$15,OR(G78={"a)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výrobkov"})),"ok",IF(AND($D$4=$W$16,OR(G78={"a)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výrobkov"})),"ok",IF(AND($D$4=$W$17,G78=""),"ok","chyba"))))))))))</f>
        <v>ok</v>
      </c>
      <c r="AA78" s="49">
        <f t="shared" si="11"/>
        <v>0</v>
      </c>
      <c r="AB78" s="167"/>
      <c r="AC78" s="49" t="str">
        <f t="shared" si="12"/>
        <v/>
      </c>
      <c r="AD78" s="180" t="str">
        <f t="shared" si="13"/>
        <v/>
      </c>
      <c r="AE78" s="63">
        <f t="shared" si="14"/>
        <v>0</v>
      </c>
    </row>
    <row r="79" spans="1:31" ht="39.950000000000003" customHeight="1" x14ac:dyDescent="0.2">
      <c r="A79" s="7">
        <v>59</v>
      </c>
      <c r="B79" s="183"/>
      <c r="C79" s="183"/>
      <c r="D79" s="183"/>
      <c r="E79" s="149"/>
      <c r="F79" s="175"/>
      <c r="G79" s="162"/>
      <c r="H79" s="64"/>
      <c r="I79" s="65"/>
      <c r="J79" s="58">
        <f t="shared" si="7"/>
        <v>0</v>
      </c>
      <c r="K79" s="65"/>
      <c r="L79" s="65"/>
      <c r="M79" s="65"/>
      <c r="N79" s="65"/>
      <c r="O79" s="65"/>
      <c r="P79" s="58">
        <f t="shared" si="15"/>
        <v>0</v>
      </c>
      <c r="Q79" s="59" t="str">
        <f t="shared" si="16"/>
        <v/>
      </c>
      <c r="R79" s="60"/>
      <c r="S79" s="66"/>
      <c r="T79" s="67">
        <f t="shared" si="17"/>
        <v>0</v>
      </c>
      <c r="U79" s="49" t="str">
        <f t="shared" si="8"/>
        <v/>
      </c>
      <c r="V79" s="49" t="str">
        <f t="shared" si="9"/>
        <v>ok</v>
      </c>
      <c r="W79" s="49">
        <f t="shared" si="10"/>
        <v>0</v>
      </c>
      <c r="X79" s="49">
        <f t="shared" si="5"/>
        <v>0</v>
      </c>
      <c r="Z79" s="86" t="str">
        <f>IF(AND(OR($D$4="vyberte oblasť",$D$4="")),"ok",IF(AND($D$4&lt;&gt;"",J79=0),"ok",IF(AND($D$4=$W$10,OR(G79={"a)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výrobkov"})),"ok",IF(AND($D$4=$W$11,OR(G79={"a)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výrobkov"})),"ok",IF(AND($D$4=$W$12,OR(G79={"a)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výrobkov"})),"ok",IF(AND($D$4=$W$13,OR(G79={"a)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výrobkov"})),"ok",IF(AND($D$4=$W$14,OR(G79={"a)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výrobkov"})),"ok",IF(AND($D$4=$W$15,OR(G79={"a)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výrobkov"})),"ok",IF(AND($D$4=$W$16,OR(G79={"a)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výrobkov"})),"ok",IF(AND($D$4=$W$17,G79=""),"ok","chyba"))))))))))</f>
        <v>ok</v>
      </c>
      <c r="AA79" s="49">
        <f t="shared" si="11"/>
        <v>0</v>
      </c>
      <c r="AB79" s="167"/>
      <c r="AC79" s="49" t="str">
        <f t="shared" si="12"/>
        <v/>
      </c>
      <c r="AD79" s="180" t="str">
        <f t="shared" si="13"/>
        <v/>
      </c>
      <c r="AE79" s="63">
        <f t="shared" si="14"/>
        <v>0</v>
      </c>
    </row>
    <row r="80" spans="1:31" ht="39.950000000000003" customHeight="1" x14ac:dyDescent="0.2">
      <c r="A80" s="7">
        <v>60</v>
      </c>
      <c r="B80" s="183"/>
      <c r="C80" s="183"/>
      <c r="D80" s="183"/>
      <c r="E80" s="149"/>
      <c r="F80" s="175"/>
      <c r="G80" s="162"/>
      <c r="H80" s="64"/>
      <c r="I80" s="65"/>
      <c r="J80" s="58">
        <f t="shared" si="7"/>
        <v>0</v>
      </c>
      <c r="K80" s="65"/>
      <c r="L80" s="65"/>
      <c r="M80" s="65"/>
      <c r="N80" s="65"/>
      <c r="O80" s="65"/>
      <c r="P80" s="58">
        <f t="shared" si="15"/>
        <v>0</v>
      </c>
      <c r="Q80" s="59" t="str">
        <f t="shared" si="16"/>
        <v/>
      </c>
      <c r="R80" s="60"/>
      <c r="S80" s="66"/>
      <c r="T80" s="67">
        <f t="shared" si="17"/>
        <v>0</v>
      </c>
      <c r="U80" s="49" t="str">
        <f t="shared" si="8"/>
        <v/>
      </c>
      <c r="V80" s="49" t="str">
        <f t="shared" si="9"/>
        <v>ok</v>
      </c>
      <c r="W80" s="49">
        <f t="shared" si="10"/>
        <v>0</v>
      </c>
      <c r="X80" s="49">
        <f t="shared" si="5"/>
        <v>0</v>
      </c>
      <c r="Z80" s="86" t="str">
        <f>IF(AND(OR($D$4="vyberte oblasť",$D$4="")),"ok",IF(AND($D$4&lt;&gt;"",J80=0),"ok",IF(AND($D$4=$W$10,OR(G80={"a)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výrobkov"})),"ok",IF(AND($D$4=$W$11,OR(G80={"a)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výrobkov"})),"ok",IF(AND($D$4=$W$12,OR(G80={"a)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výrobkov"})),"ok",IF(AND($D$4=$W$13,OR(G80={"a)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výrobkov"})),"ok",IF(AND($D$4=$W$14,OR(G80={"a)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výrobkov"})),"ok",IF(AND($D$4=$W$15,OR(G80={"a)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výrobkov"})),"ok",IF(AND($D$4=$W$16,OR(G80={"a)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výrobkov"})),"ok",IF(AND($D$4=$W$17,G80=""),"ok","chyba"))))))))))</f>
        <v>ok</v>
      </c>
      <c r="AA80" s="49">
        <f t="shared" si="11"/>
        <v>0</v>
      </c>
      <c r="AB80" s="167"/>
      <c r="AC80" s="49" t="str">
        <f t="shared" si="12"/>
        <v/>
      </c>
      <c r="AD80" s="180" t="str">
        <f t="shared" si="13"/>
        <v/>
      </c>
      <c r="AE80" s="63">
        <f t="shared" si="14"/>
        <v>0</v>
      </c>
    </row>
    <row r="81" spans="1:31" ht="39.950000000000003" customHeight="1" x14ac:dyDescent="0.2">
      <c r="A81" s="7">
        <v>61</v>
      </c>
      <c r="B81" s="183"/>
      <c r="C81" s="183"/>
      <c r="D81" s="183"/>
      <c r="E81" s="149"/>
      <c r="F81" s="175"/>
      <c r="G81" s="162"/>
      <c r="H81" s="64"/>
      <c r="I81" s="65"/>
      <c r="J81" s="58">
        <f t="shared" si="7"/>
        <v>0</v>
      </c>
      <c r="K81" s="65"/>
      <c r="L81" s="65"/>
      <c r="M81" s="65"/>
      <c r="N81" s="65"/>
      <c r="O81" s="65"/>
      <c r="P81" s="58">
        <f t="shared" si="15"/>
        <v>0</v>
      </c>
      <c r="Q81" s="59" t="str">
        <f t="shared" si="16"/>
        <v/>
      </c>
      <c r="R81" s="60"/>
      <c r="S81" s="66"/>
      <c r="T81" s="67">
        <f t="shared" si="17"/>
        <v>0</v>
      </c>
      <c r="U81" s="49" t="str">
        <f t="shared" si="8"/>
        <v/>
      </c>
      <c r="V81" s="49" t="str">
        <f t="shared" si="9"/>
        <v>ok</v>
      </c>
      <c r="W81" s="49">
        <f t="shared" si="10"/>
        <v>0</v>
      </c>
      <c r="X81" s="49">
        <f t="shared" si="5"/>
        <v>0</v>
      </c>
      <c r="Z81" s="86" t="str">
        <f>IF(AND(OR($D$4="vyberte oblasť",$D$4="")),"ok",IF(AND($D$4&lt;&gt;"",J81=0),"ok",IF(AND($D$4=$W$10,OR(G81={"a)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výrobkov"})),"ok",IF(AND($D$4=$W$11,OR(G81={"a)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výrobkov"})),"ok",IF(AND($D$4=$W$12,OR(G81={"a)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výrobkov"})),"ok",IF(AND($D$4=$W$13,OR(G81={"a)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výrobkov"})),"ok",IF(AND($D$4=$W$14,OR(G81={"a)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výrobkov"})),"ok",IF(AND($D$4=$W$15,OR(G81={"a)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výrobkov"})),"ok",IF(AND($D$4=$W$16,OR(G81={"a)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výrobkov"})),"ok",IF(AND($D$4=$W$17,G81=""),"ok","chyba"))))))))))</f>
        <v>ok</v>
      </c>
      <c r="AA81" s="49">
        <f t="shared" si="11"/>
        <v>0</v>
      </c>
      <c r="AB81" s="167"/>
      <c r="AC81" s="49" t="str">
        <f t="shared" si="12"/>
        <v/>
      </c>
      <c r="AD81" s="180" t="str">
        <f t="shared" si="13"/>
        <v/>
      </c>
      <c r="AE81" s="63">
        <f t="shared" si="14"/>
        <v>0</v>
      </c>
    </row>
    <row r="82" spans="1:31" ht="39.950000000000003" customHeight="1" x14ac:dyDescent="0.2">
      <c r="A82" s="7">
        <v>62</v>
      </c>
      <c r="B82" s="183"/>
      <c r="C82" s="183"/>
      <c r="D82" s="183"/>
      <c r="E82" s="149"/>
      <c r="F82" s="175"/>
      <c r="G82" s="162"/>
      <c r="H82" s="64"/>
      <c r="I82" s="65"/>
      <c r="J82" s="58">
        <f t="shared" si="7"/>
        <v>0</v>
      </c>
      <c r="K82" s="65"/>
      <c r="L82" s="65"/>
      <c r="M82" s="65"/>
      <c r="N82" s="65"/>
      <c r="O82" s="65"/>
      <c r="P82" s="58">
        <f t="shared" si="15"/>
        <v>0</v>
      </c>
      <c r="Q82" s="59" t="str">
        <f t="shared" si="16"/>
        <v/>
      </c>
      <c r="R82" s="60"/>
      <c r="S82" s="66"/>
      <c r="T82" s="67">
        <f t="shared" si="17"/>
        <v>0</v>
      </c>
      <c r="U82" s="49" t="str">
        <f t="shared" si="8"/>
        <v/>
      </c>
      <c r="V82" s="49" t="str">
        <f t="shared" si="9"/>
        <v>ok</v>
      </c>
      <c r="W82" s="49">
        <f t="shared" si="10"/>
        <v>0</v>
      </c>
      <c r="X82" s="49">
        <f t="shared" si="5"/>
        <v>0</v>
      </c>
      <c r="Z82" s="86" t="str">
        <f>IF(AND(OR($D$4="vyberte oblasť",$D$4="")),"ok",IF(AND($D$4&lt;&gt;"",J82=0),"ok",IF(AND($D$4=$W$10,OR(G82={"a)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výrobkov"})),"ok",IF(AND($D$4=$W$11,OR(G82={"a)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výrobkov"})),"ok",IF(AND($D$4=$W$12,OR(G82={"a)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výrobkov"})),"ok",IF(AND($D$4=$W$13,OR(G82={"a)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výrobkov"})),"ok",IF(AND($D$4=$W$14,OR(G82={"a)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výrobkov"})),"ok",IF(AND($D$4=$W$15,OR(G82={"a)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výrobkov"})),"ok",IF(AND($D$4=$W$16,OR(G82={"a)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výrobkov"})),"ok",IF(AND($D$4=$W$17,G82=""),"ok","chyba"))))))))))</f>
        <v>ok</v>
      </c>
      <c r="AA82" s="49">
        <f t="shared" si="11"/>
        <v>0</v>
      </c>
      <c r="AB82" s="167"/>
      <c r="AC82" s="49" t="str">
        <f t="shared" si="12"/>
        <v/>
      </c>
      <c r="AD82" s="180" t="str">
        <f t="shared" si="13"/>
        <v/>
      </c>
      <c r="AE82" s="63">
        <f t="shared" si="14"/>
        <v>0</v>
      </c>
    </row>
    <row r="83" spans="1:31" ht="39.950000000000003" customHeight="1" x14ac:dyDescent="0.2">
      <c r="A83" s="7">
        <v>63</v>
      </c>
      <c r="B83" s="183"/>
      <c r="C83" s="183"/>
      <c r="D83" s="183"/>
      <c r="E83" s="149"/>
      <c r="F83" s="175"/>
      <c r="G83" s="162"/>
      <c r="H83" s="64"/>
      <c r="I83" s="65"/>
      <c r="J83" s="58">
        <f t="shared" si="7"/>
        <v>0</v>
      </c>
      <c r="K83" s="65"/>
      <c r="L83" s="65"/>
      <c r="M83" s="65"/>
      <c r="N83" s="65"/>
      <c r="O83" s="65"/>
      <c r="P83" s="58">
        <f t="shared" si="15"/>
        <v>0</v>
      </c>
      <c r="Q83" s="59" t="str">
        <f t="shared" si="16"/>
        <v/>
      </c>
      <c r="R83" s="60"/>
      <c r="S83" s="66"/>
      <c r="T83" s="67">
        <f t="shared" si="17"/>
        <v>0</v>
      </c>
      <c r="U83" s="49" t="str">
        <f t="shared" si="8"/>
        <v/>
      </c>
      <c r="V83" s="49" t="str">
        <f t="shared" si="9"/>
        <v>ok</v>
      </c>
      <c r="W83" s="49">
        <f t="shared" si="10"/>
        <v>0</v>
      </c>
      <c r="X83" s="49">
        <f t="shared" si="5"/>
        <v>0</v>
      </c>
      <c r="Z83" s="86" t="str">
        <f>IF(AND(OR($D$4="vyberte oblasť",$D$4="")),"ok",IF(AND($D$4&lt;&gt;"",J83=0),"ok",IF(AND($D$4=$W$10,OR(G83={"a)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výrobkov"})),"ok",IF(AND($D$4=$W$11,OR(G83={"a)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výrobkov"})),"ok",IF(AND($D$4=$W$12,OR(G83={"a)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výrobkov"})),"ok",IF(AND($D$4=$W$13,OR(G83={"a)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výrobkov"})),"ok",IF(AND($D$4=$W$14,OR(G83={"a)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výrobkov"})),"ok",IF(AND($D$4=$W$15,OR(G83={"a)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výrobkov"})),"ok",IF(AND($D$4=$W$16,OR(G83={"a)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výrobkov"})),"ok",IF(AND($D$4=$W$17,G83=""),"ok","chyba"))))))))))</f>
        <v>ok</v>
      </c>
      <c r="AA83" s="49">
        <f t="shared" si="11"/>
        <v>0</v>
      </c>
      <c r="AB83" s="167"/>
      <c r="AC83" s="49" t="str">
        <f t="shared" si="12"/>
        <v/>
      </c>
      <c r="AD83" s="180" t="str">
        <f t="shared" si="13"/>
        <v/>
      </c>
      <c r="AE83" s="63">
        <f t="shared" si="14"/>
        <v>0</v>
      </c>
    </row>
    <row r="84" spans="1:31" ht="39.950000000000003" customHeight="1" x14ac:dyDescent="0.2">
      <c r="A84" s="7">
        <v>64</v>
      </c>
      <c r="B84" s="183"/>
      <c r="C84" s="183"/>
      <c r="D84" s="183"/>
      <c r="E84" s="149"/>
      <c r="F84" s="175"/>
      <c r="G84" s="162"/>
      <c r="H84" s="64"/>
      <c r="I84" s="65"/>
      <c r="J84" s="58">
        <f t="shared" si="7"/>
        <v>0</v>
      </c>
      <c r="K84" s="65"/>
      <c r="L84" s="65"/>
      <c r="M84" s="65"/>
      <c r="N84" s="65"/>
      <c r="O84" s="65"/>
      <c r="P84" s="58">
        <f t="shared" si="15"/>
        <v>0</v>
      </c>
      <c r="Q84" s="59" t="str">
        <f t="shared" si="16"/>
        <v/>
      </c>
      <c r="R84" s="60"/>
      <c r="S84" s="66"/>
      <c r="T84" s="67">
        <f t="shared" si="17"/>
        <v>0</v>
      </c>
      <c r="U84" s="49" t="str">
        <f t="shared" si="8"/>
        <v/>
      </c>
      <c r="V84" s="49" t="str">
        <f t="shared" si="9"/>
        <v>ok</v>
      </c>
      <c r="W84" s="49">
        <f t="shared" si="10"/>
        <v>0</v>
      </c>
      <c r="X84" s="49">
        <f t="shared" si="5"/>
        <v>0</v>
      </c>
      <c r="Z84" s="86" t="str">
        <f>IF(AND(OR($D$4="vyberte oblasť",$D$4="")),"ok",IF(AND($D$4&lt;&gt;"",J84=0),"ok",IF(AND($D$4=$W$10,OR(G84={"a)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výrobkov"})),"ok",IF(AND($D$4=$W$11,OR(G84={"a)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výrobkov"})),"ok",IF(AND($D$4=$W$12,OR(G84={"a)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výrobkov"})),"ok",IF(AND($D$4=$W$13,OR(G84={"a)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výrobkov"})),"ok",IF(AND($D$4=$W$14,OR(G84={"a)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výrobkov"})),"ok",IF(AND($D$4=$W$15,OR(G84={"a)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výrobkov"})),"ok",IF(AND($D$4=$W$16,OR(G84={"a)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výrobkov"})),"ok",IF(AND($D$4=$W$17,G84=""),"ok","chyba"))))))))))</f>
        <v>ok</v>
      </c>
      <c r="AA84" s="49">
        <f t="shared" si="11"/>
        <v>0</v>
      </c>
      <c r="AB84" s="167"/>
      <c r="AC84" s="49" t="str">
        <f t="shared" si="12"/>
        <v/>
      </c>
      <c r="AD84" s="180" t="str">
        <f t="shared" si="13"/>
        <v/>
      </c>
      <c r="AE84" s="63">
        <f t="shared" si="14"/>
        <v>0</v>
      </c>
    </row>
    <row r="85" spans="1:31" ht="39.950000000000003" customHeight="1" x14ac:dyDescent="0.2">
      <c r="A85" s="7">
        <v>65</v>
      </c>
      <c r="B85" s="183"/>
      <c r="C85" s="183"/>
      <c r="D85" s="183"/>
      <c r="E85" s="149"/>
      <c r="F85" s="175"/>
      <c r="G85" s="162"/>
      <c r="H85" s="64"/>
      <c r="I85" s="65"/>
      <c r="J85" s="58">
        <f t="shared" ref="J85:J223" si="18">ROUNDDOWN(H85*I85,2)</f>
        <v>0</v>
      </c>
      <c r="K85" s="65"/>
      <c r="L85" s="65"/>
      <c r="M85" s="65"/>
      <c r="N85" s="65"/>
      <c r="O85" s="65"/>
      <c r="P85" s="58">
        <f t="shared" ref="P85:P116" si="19">SUM(K85:O85)</f>
        <v>0</v>
      </c>
      <c r="Q85" s="59" t="str">
        <f t="shared" ref="Q85:Q116" si="20">IF(ROUNDDOWN(H85*I85,2)-ROUNDDOWN(SUM(K85:O85),2)=0,"","zlý súčet")</f>
        <v/>
      </c>
      <c r="R85" s="60"/>
      <c r="S85" s="66"/>
      <c r="T85" s="67">
        <f t="shared" ref="T85:T116" si="21">P85-S85</f>
        <v>0</v>
      </c>
      <c r="U85" s="49" t="str">
        <f t="shared" si="8"/>
        <v/>
      </c>
      <c r="V85" s="49" t="str">
        <f t="shared" si="9"/>
        <v>ok</v>
      </c>
      <c r="W85" s="49">
        <f t="shared" si="10"/>
        <v>0</v>
      </c>
      <c r="X85" s="49">
        <f t="shared" ref="X85:X148" si="22">IF(Q85="zlý súčet",1,0)</f>
        <v>0</v>
      </c>
      <c r="Z85" s="86" t="str">
        <f>IF(AND(OR($D$4="vyberte oblasť",$D$4="")),"ok",IF(AND($D$4&lt;&gt;"",J85=0),"ok",IF(AND($D$4=$W$10,OR(G85={"a)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výrobkov"})),"ok",IF(AND($D$4=$W$11,OR(G85={"a)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výrobkov"})),"ok",IF(AND($D$4=$W$12,OR(G85={"a)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výrobkov"})),"ok",IF(AND($D$4=$W$13,OR(G85={"a)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výrobkov"})),"ok",IF(AND($D$4=$W$14,OR(G85={"a)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výrobkov"})),"ok",IF(AND($D$4=$W$15,OR(G85={"a)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výrobkov"})),"ok",IF(AND($D$4=$W$16,OR(G85={"a)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výrobkov"})),"ok",IF(AND($D$4=$W$17,G85=""),"ok","chyba"))))))))))</f>
        <v>ok</v>
      </c>
      <c r="AA85" s="49">
        <f t="shared" si="11"/>
        <v>0</v>
      </c>
      <c r="AB85" s="167"/>
      <c r="AC85" s="49" t="str">
        <f t="shared" si="12"/>
        <v/>
      </c>
      <c r="AD85" s="180" t="str">
        <f t="shared" si="13"/>
        <v/>
      </c>
      <c r="AE85" s="63">
        <f t="shared" si="14"/>
        <v>0</v>
      </c>
    </row>
    <row r="86" spans="1:31" ht="39.950000000000003" customHeight="1" x14ac:dyDescent="0.2">
      <c r="A86" s="7">
        <v>66</v>
      </c>
      <c r="B86" s="183"/>
      <c r="C86" s="183"/>
      <c r="D86" s="183"/>
      <c r="E86" s="149"/>
      <c r="F86" s="175"/>
      <c r="G86" s="162"/>
      <c r="H86" s="64"/>
      <c r="I86" s="65"/>
      <c r="J86" s="58">
        <f t="shared" si="18"/>
        <v>0</v>
      </c>
      <c r="K86" s="65"/>
      <c r="L86" s="65"/>
      <c r="M86" s="65"/>
      <c r="N86" s="65"/>
      <c r="O86" s="65"/>
      <c r="P86" s="58">
        <f t="shared" si="19"/>
        <v>0</v>
      </c>
      <c r="Q86" s="59" t="str">
        <f t="shared" si="20"/>
        <v/>
      </c>
      <c r="R86" s="60"/>
      <c r="S86" s="66"/>
      <c r="T86" s="67">
        <f t="shared" si="21"/>
        <v>0</v>
      </c>
      <c r="U86" s="49" t="str">
        <f t="shared" ref="U86:U149" si="23">IF(OR($D$4=$W$10,$D$4=$W$11,$D$4=$W$12,$D$4=$W$13,$D$4=$W$14,$D$4=$W$15,$D$4=$W$16),"oblasť",IF($D$4=$W$17,"odbyt",""))</f>
        <v/>
      </c>
      <c r="V86" s="49" t="str">
        <f t="shared" ref="V86:V149" si="24">IF(AND(J86&gt;0,$D$4=$W$17,OR(B86="",E86="",G86="")),"ok",IF(AND(J86&gt;0,$D$4=$W$17,OR(B86="",E86="",G86&lt;&gt;"")),"chyba",IF(AND(J86&gt;0,OR(B86="",E86="",G86="")),"chyba","ok")))</f>
        <v>ok</v>
      </c>
      <c r="W86" s="49">
        <f t="shared" ref="W86:W223" si="25">IF(V86="chyba",1,0)</f>
        <v>0</v>
      </c>
      <c r="X86" s="49">
        <f t="shared" si="22"/>
        <v>0</v>
      </c>
      <c r="Z86" s="86" t="str">
        <f>IF(AND(OR($D$4="vyberte oblasť",$D$4="")),"ok",IF(AND($D$4&lt;&gt;"",J86=0),"ok",IF(AND($D$4=$W$10,OR(G86={"a)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výrobkov"})),"ok",IF(AND($D$4=$W$11,OR(G86={"a)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výrobkov"})),"ok",IF(AND($D$4=$W$12,OR(G86={"a)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výrobkov"})),"ok",IF(AND($D$4=$W$13,OR(G86={"a)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výrobkov"})),"ok",IF(AND($D$4=$W$14,OR(G86={"a)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výrobkov"})),"ok",IF(AND($D$4=$W$15,OR(G86={"a)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výrobkov"})),"ok",IF(AND($D$4=$W$16,OR(G86={"a)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výrobkov"})),"ok",IF(AND($D$4=$W$17,G86=""),"ok","chyba"))))))))))</f>
        <v>ok</v>
      </c>
      <c r="AA86" s="49">
        <f t="shared" ref="AA86:AA149" si="26">IF(Z86="chyba",1,0)</f>
        <v>0</v>
      </c>
      <c r="AB86" s="167"/>
      <c r="AC86" s="49" t="str">
        <f t="shared" ref="AC86:AC149" si="27">IF(E86=$Y$8,"MRR",IF(E86=$Y$9,"OR",""))</f>
        <v/>
      </c>
      <c r="AD86" s="180" t="str">
        <f t="shared" ref="AD86:AD149" si="28">IF(AND(J86&gt;0,F86=""),"chyba",IF(AND(E86=$Y$8,OR(F86=$Z$11,F86=$Z$12)),"chyba",IF(AND(E86=$Y$9,OR(F86=$Y$11,F86=$Y$12,F86=$Y$13,F86=$Y$14)),"chyba","")))</f>
        <v/>
      </c>
      <c r="AE86" s="63">
        <f t="shared" ref="AE86:AE149" si="29">IF(AD86="chyba",1,0)</f>
        <v>0</v>
      </c>
    </row>
    <row r="87" spans="1:31" ht="39.950000000000003" customHeight="1" x14ac:dyDescent="0.2">
      <c r="A87" s="7">
        <v>67</v>
      </c>
      <c r="B87" s="183"/>
      <c r="C87" s="183"/>
      <c r="D87" s="183"/>
      <c r="E87" s="149"/>
      <c r="F87" s="175"/>
      <c r="G87" s="162"/>
      <c r="H87" s="64"/>
      <c r="I87" s="65"/>
      <c r="J87" s="58">
        <f t="shared" si="18"/>
        <v>0</v>
      </c>
      <c r="K87" s="65"/>
      <c r="L87" s="65"/>
      <c r="M87" s="65"/>
      <c r="N87" s="65"/>
      <c r="O87" s="65"/>
      <c r="P87" s="58">
        <f t="shared" si="19"/>
        <v>0</v>
      </c>
      <c r="Q87" s="59" t="str">
        <f t="shared" si="20"/>
        <v/>
      </c>
      <c r="R87" s="60"/>
      <c r="S87" s="66"/>
      <c r="T87" s="67">
        <f t="shared" si="21"/>
        <v>0</v>
      </c>
      <c r="U87" s="49" t="str">
        <f t="shared" si="23"/>
        <v/>
      </c>
      <c r="V87" s="49" t="str">
        <f t="shared" si="24"/>
        <v>ok</v>
      </c>
      <c r="W87" s="49">
        <f t="shared" si="25"/>
        <v>0</v>
      </c>
      <c r="X87" s="49">
        <f t="shared" si="22"/>
        <v>0</v>
      </c>
      <c r="Z87" s="86" t="str">
        <f>IF(AND(OR($D$4="vyberte oblasť",$D$4="")),"ok",IF(AND($D$4&lt;&gt;"",J87=0),"ok",IF(AND($D$4=$W$10,OR(G87={"a)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výrobkov"})),"ok",IF(AND($D$4=$W$11,OR(G87={"a)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výrobkov"})),"ok",IF(AND($D$4=$W$12,OR(G87={"a)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výrobkov"})),"ok",IF(AND($D$4=$W$13,OR(G87={"a)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výrobkov"})),"ok",IF(AND($D$4=$W$14,OR(G87={"a)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výrobkov"})),"ok",IF(AND($D$4=$W$15,OR(G87={"a)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výrobkov"})),"ok",IF(AND($D$4=$W$16,OR(G87={"a)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výrobkov"})),"ok",IF(AND($D$4=$W$17,G87=""),"ok","chyba"))))))))))</f>
        <v>ok</v>
      </c>
      <c r="AA87" s="49">
        <f t="shared" si="26"/>
        <v>0</v>
      </c>
      <c r="AB87" s="167"/>
      <c r="AC87" s="49" t="str">
        <f t="shared" si="27"/>
        <v/>
      </c>
      <c r="AD87" s="180" t="str">
        <f t="shared" si="28"/>
        <v/>
      </c>
      <c r="AE87" s="63">
        <f t="shared" si="29"/>
        <v>0</v>
      </c>
    </row>
    <row r="88" spans="1:31" ht="39.950000000000003" customHeight="1" x14ac:dyDescent="0.2">
      <c r="A88" s="7">
        <v>68</v>
      </c>
      <c r="B88" s="183"/>
      <c r="C88" s="183"/>
      <c r="D88" s="183"/>
      <c r="E88" s="149"/>
      <c r="F88" s="175"/>
      <c r="G88" s="162"/>
      <c r="H88" s="64"/>
      <c r="I88" s="65"/>
      <c r="J88" s="58">
        <f t="shared" si="18"/>
        <v>0</v>
      </c>
      <c r="K88" s="65"/>
      <c r="L88" s="65"/>
      <c r="M88" s="65"/>
      <c r="N88" s="65"/>
      <c r="O88" s="65"/>
      <c r="P88" s="58">
        <f t="shared" si="19"/>
        <v>0</v>
      </c>
      <c r="Q88" s="59" t="str">
        <f t="shared" si="20"/>
        <v/>
      </c>
      <c r="R88" s="60"/>
      <c r="S88" s="66"/>
      <c r="T88" s="67">
        <f t="shared" si="21"/>
        <v>0</v>
      </c>
      <c r="U88" s="49" t="str">
        <f t="shared" si="23"/>
        <v/>
      </c>
      <c r="V88" s="49" t="str">
        <f t="shared" si="24"/>
        <v>ok</v>
      </c>
      <c r="W88" s="49">
        <f t="shared" si="25"/>
        <v>0</v>
      </c>
      <c r="X88" s="49">
        <f t="shared" si="22"/>
        <v>0</v>
      </c>
      <c r="Z88" s="86" t="str">
        <f>IF(AND(OR($D$4="vyberte oblasť",$D$4="")),"ok",IF(AND($D$4&lt;&gt;"",J88=0),"ok",IF(AND($D$4=$W$10,OR(G88={"a)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výrobkov"})),"ok",IF(AND($D$4=$W$11,OR(G88={"a)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výrobkov"})),"ok",IF(AND($D$4=$W$12,OR(G88={"a)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výrobkov"})),"ok",IF(AND($D$4=$W$13,OR(G88={"a)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výrobkov"})),"ok",IF(AND($D$4=$W$14,OR(G88={"a)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výrobkov"})),"ok",IF(AND($D$4=$W$15,OR(G88={"a)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výrobkov"})),"ok",IF(AND($D$4=$W$16,OR(G88={"a)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výrobkov"})),"ok",IF(AND($D$4=$W$17,G88=""),"ok","chyba"))))))))))</f>
        <v>ok</v>
      </c>
      <c r="AA88" s="49">
        <f t="shared" si="26"/>
        <v>0</v>
      </c>
      <c r="AB88" s="167"/>
      <c r="AC88" s="49" t="str">
        <f t="shared" si="27"/>
        <v/>
      </c>
      <c r="AD88" s="180" t="str">
        <f t="shared" si="28"/>
        <v/>
      </c>
      <c r="AE88" s="63">
        <f t="shared" si="29"/>
        <v>0</v>
      </c>
    </row>
    <row r="89" spans="1:31" ht="39.950000000000003" customHeight="1" x14ac:dyDescent="0.2">
      <c r="A89" s="7">
        <v>69</v>
      </c>
      <c r="B89" s="183"/>
      <c r="C89" s="183"/>
      <c r="D89" s="183"/>
      <c r="E89" s="149"/>
      <c r="F89" s="175"/>
      <c r="G89" s="162"/>
      <c r="H89" s="64"/>
      <c r="I89" s="65"/>
      <c r="J89" s="58">
        <f t="shared" si="18"/>
        <v>0</v>
      </c>
      <c r="K89" s="65"/>
      <c r="L89" s="65"/>
      <c r="M89" s="65"/>
      <c r="N89" s="65"/>
      <c r="O89" s="65"/>
      <c r="P89" s="58">
        <f t="shared" si="19"/>
        <v>0</v>
      </c>
      <c r="Q89" s="59" t="str">
        <f t="shared" si="20"/>
        <v/>
      </c>
      <c r="R89" s="60"/>
      <c r="S89" s="66"/>
      <c r="T89" s="67">
        <f t="shared" si="21"/>
        <v>0</v>
      </c>
      <c r="U89" s="49" t="str">
        <f t="shared" si="23"/>
        <v/>
      </c>
      <c r="V89" s="49" t="str">
        <f t="shared" si="24"/>
        <v>ok</v>
      </c>
      <c r="W89" s="49">
        <f t="shared" si="25"/>
        <v>0</v>
      </c>
      <c r="X89" s="49">
        <f t="shared" si="22"/>
        <v>0</v>
      </c>
      <c r="Z89" s="86" t="str">
        <f>IF(AND(OR($D$4="vyberte oblasť",$D$4="")),"ok",IF(AND($D$4&lt;&gt;"",J89=0),"ok",IF(AND($D$4=$W$10,OR(G89={"a)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výrobkov"})),"ok",IF(AND($D$4=$W$11,OR(G89={"a)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výrobkov"})),"ok",IF(AND($D$4=$W$12,OR(G89={"a)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výrobkov"})),"ok",IF(AND($D$4=$W$13,OR(G89={"a)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výrobkov"})),"ok",IF(AND($D$4=$W$14,OR(G89={"a)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výrobkov"})),"ok",IF(AND($D$4=$W$15,OR(G89={"a)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výrobkov"})),"ok",IF(AND($D$4=$W$16,OR(G89={"a)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výrobkov"})),"ok",IF(AND($D$4=$W$17,G89=""),"ok","chyba"))))))))))</f>
        <v>ok</v>
      </c>
      <c r="AA89" s="49">
        <f t="shared" si="26"/>
        <v>0</v>
      </c>
      <c r="AB89" s="167"/>
      <c r="AC89" s="49" t="str">
        <f t="shared" si="27"/>
        <v/>
      </c>
      <c r="AD89" s="180" t="str">
        <f t="shared" si="28"/>
        <v/>
      </c>
      <c r="AE89" s="63">
        <f t="shared" si="29"/>
        <v>0</v>
      </c>
    </row>
    <row r="90" spans="1:31" ht="39.950000000000003" customHeight="1" x14ac:dyDescent="0.2">
      <c r="A90" s="7">
        <v>70</v>
      </c>
      <c r="B90" s="183"/>
      <c r="C90" s="183"/>
      <c r="D90" s="183"/>
      <c r="E90" s="149"/>
      <c r="F90" s="175"/>
      <c r="G90" s="162"/>
      <c r="H90" s="64"/>
      <c r="I90" s="65"/>
      <c r="J90" s="58">
        <f t="shared" si="18"/>
        <v>0</v>
      </c>
      <c r="K90" s="65"/>
      <c r="L90" s="65"/>
      <c r="M90" s="65"/>
      <c r="N90" s="65"/>
      <c r="O90" s="65"/>
      <c r="P90" s="58">
        <f t="shared" si="19"/>
        <v>0</v>
      </c>
      <c r="Q90" s="59" t="str">
        <f t="shared" si="20"/>
        <v/>
      </c>
      <c r="R90" s="60"/>
      <c r="S90" s="66"/>
      <c r="T90" s="67">
        <f t="shared" si="21"/>
        <v>0</v>
      </c>
      <c r="U90" s="49" t="str">
        <f t="shared" si="23"/>
        <v/>
      </c>
      <c r="V90" s="49" t="str">
        <f t="shared" si="24"/>
        <v>ok</v>
      </c>
      <c r="W90" s="49">
        <f t="shared" si="25"/>
        <v>0</v>
      </c>
      <c r="X90" s="49">
        <f t="shared" si="22"/>
        <v>0</v>
      </c>
      <c r="Z90" s="86" t="str">
        <f>IF(AND(OR($D$4="vyberte oblasť",$D$4="")),"ok",IF(AND($D$4&lt;&gt;"",J90=0),"ok",IF(AND($D$4=$W$10,OR(G90={"a)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výrobkov"})),"ok",IF(AND($D$4=$W$11,OR(G90={"a)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výrobkov"})),"ok",IF(AND($D$4=$W$12,OR(G90={"a)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výrobkov"})),"ok",IF(AND($D$4=$W$13,OR(G90={"a)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výrobkov"})),"ok",IF(AND($D$4=$W$14,OR(G90={"a)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výrobkov"})),"ok",IF(AND($D$4=$W$15,OR(G90={"a)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výrobkov"})),"ok",IF(AND($D$4=$W$16,OR(G90={"a)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výrobkov"})),"ok",IF(AND($D$4=$W$17,G90=""),"ok","chyba"))))))))))</f>
        <v>ok</v>
      </c>
      <c r="AA90" s="49">
        <f t="shared" si="26"/>
        <v>0</v>
      </c>
      <c r="AB90" s="167"/>
      <c r="AC90" s="49" t="str">
        <f t="shared" si="27"/>
        <v/>
      </c>
      <c r="AD90" s="180" t="str">
        <f t="shared" si="28"/>
        <v/>
      </c>
      <c r="AE90" s="63">
        <f t="shared" si="29"/>
        <v>0</v>
      </c>
    </row>
    <row r="91" spans="1:31" ht="39.950000000000003" customHeight="1" x14ac:dyDescent="0.2">
      <c r="A91" s="7">
        <v>71</v>
      </c>
      <c r="B91" s="183"/>
      <c r="C91" s="183"/>
      <c r="D91" s="183"/>
      <c r="E91" s="149"/>
      <c r="F91" s="175"/>
      <c r="G91" s="162"/>
      <c r="H91" s="64"/>
      <c r="I91" s="65"/>
      <c r="J91" s="58">
        <f t="shared" si="18"/>
        <v>0</v>
      </c>
      <c r="K91" s="65"/>
      <c r="L91" s="65"/>
      <c r="M91" s="65"/>
      <c r="N91" s="65"/>
      <c r="O91" s="65"/>
      <c r="P91" s="58">
        <f t="shared" si="19"/>
        <v>0</v>
      </c>
      <c r="Q91" s="59" t="str">
        <f t="shared" si="20"/>
        <v/>
      </c>
      <c r="R91" s="60"/>
      <c r="S91" s="66"/>
      <c r="T91" s="67">
        <f t="shared" si="21"/>
        <v>0</v>
      </c>
      <c r="U91" s="49" t="str">
        <f t="shared" si="23"/>
        <v/>
      </c>
      <c r="V91" s="49" t="str">
        <f t="shared" si="24"/>
        <v>ok</v>
      </c>
      <c r="W91" s="49">
        <f t="shared" si="25"/>
        <v>0</v>
      </c>
      <c r="X91" s="49">
        <f t="shared" si="22"/>
        <v>0</v>
      </c>
      <c r="Z91" s="86" t="str">
        <f>IF(AND(OR($D$4="vyberte oblasť",$D$4="")),"ok",IF(AND($D$4&lt;&gt;"",J91=0),"ok",IF(AND($D$4=$W$10,OR(G91={"a)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výrobkov"})),"ok",IF(AND($D$4=$W$11,OR(G91={"a)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výrobkov"})),"ok",IF(AND($D$4=$W$12,OR(G91={"a)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výrobkov"})),"ok",IF(AND($D$4=$W$13,OR(G91={"a)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výrobkov"})),"ok",IF(AND($D$4=$W$14,OR(G91={"a)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výrobkov"})),"ok",IF(AND($D$4=$W$15,OR(G91={"a)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výrobkov"})),"ok",IF(AND($D$4=$W$16,OR(G91={"a)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výrobkov"})),"ok",IF(AND($D$4=$W$17,G91=""),"ok","chyba"))))))))))</f>
        <v>ok</v>
      </c>
      <c r="AA91" s="49">
        <f t="shared" si="26"/>
        <v>0</v>
      </c>
      <c r="AB91" s="167"/>
      <c r="AC91" s="49" t="str">
        <f t="shared" si="27"/>
        <v/>
      </c>
      <c r="AD91" s="180" t="str">
        <f t="shared" si="28"/>
        <v/>
      </c>
      <c r="AE91" s="63">
        <f t="shared" si="29"/>
        <v>0</v>
      </c>
    </row>
    <row r="92" spans="1:31" ht="39.950000000000003" customHeight="1" x14ac:dyDescent="0.2">
      <c r="A92" s="7">
        <v>72</v>
      </c>
      <c r="B92" s="183"/>
      <c r="C92" s="183"/>
      <c r="D92" s="183"/>
      <c r="E92" s="149"/>
      <c r="F92" s="175"/>
      <c r="G92" s="162"/>
      <c r="H92" s="64"/>
      <c r="I92" s="65"/>
      <c r="J92" s="58">
        <f t="shared" si="18"/>
        <v>0</v>
      </c>
      <c r="K92" s="65"/>
      <c r="L92" s="65"/>
      <c r="M92" s="65"/>
      <c r="N92" s="65"/>
      <c r="O92" s="65"/>
      <c r="P92" s="58">
        <f t="shared" si="19"/>
        <v>0</v>
      </c>
      <c r="Q92" s="59" t="str">
        <f t="shared" si="20"/>
        <v/>
      </c>
      <c r="R92" s="60"/>
      <c r="S92" s="66"/>
      <c r="T92" s="67">
        <f t="shared" si="21"/>
        <v>0</v>
      </c>
      <c r="U92" s="49" t="str">
        <f t="shared" si="23"/>
        <v/>
      </c>
      <c r="V92" s="49" t="str">
        <f t="shared" si="24"/>
        <v>ok</v>
      </c>
      <c r="W92" s="49">
        <f t="shared" si="25"/>
        <v>0</v>
      </c>
      <c r="X92" s="49">
        <f t="shared" si="22"/>
        <v>0</v>
      </c>
      <c r="Z92" s="86" t="str">
        <f>IF(AND(OR($D$4="vyberte oblasť",$D$4="")),"ok",IF(AND($D$4&lt;&gt;"",J92=0),"ok",IF(AND($D$4=$W$10,OR(G92={"a)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výrobkov"})),"ok",IF(AND($D$4=$W$11,OR(G92={"a)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výrobkov"})),"ok",IF(AND($D$4=$W$12,OR(G92={"a)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výrobkov"})),"ok",IF(AND($D$4=$W$13,OR(G92={"a)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výrobkov"})),"ok",IF(AND($D$4=$W$14,OR(G92={"a)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výrobkov"})),"ok",IF(AND($D$4=$W$15,OR(G92={"a)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výrobkov"})),"ok",IF(AND($D$4=$W$16,OR(G92={"a)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výrobkov"})),"ok",IF(AND($D$4=$W$17,G92=""),"ok","chyba"))))))))))</f>
        <v>ok</v>
      </c>
      <c r="AA92" s="49">
        <f t="shared" si="26"/>
        <v>0</v>
      </c>
      <c r="AB92" s="167"/>
      <c r="AC92" s="49" t="str">
        <f t="shared" si="27"/>
        <v/>
      </c>
      <c r="AD92" s="180" t="str">
        <f t="shared" si="28"/>
        <v/>
      </c>
      <c r="AE92" s="63">
        <f t="shared" si="29"/>
        <v>0</v>
      </c>
    </row>
    <row r="93" spans="1:31" ht="39.950000000000003" customHeight="1" x14ac:dyDescent="0.2">
      <c r="A93" s="7">
        <v>73</v>
      </c>
      <c r="B93" s="183"/>
      <c r="C93" s="183"/>
      <c r="D93" s="183"/>
      <c r="E93" s="149"/>
      <c r="F93" s="175"/>
      <c r="G93" s="162"/>
      <c r="H93" s="64"/>
      <c r="I93" s="65"/>
      <c r="J93" s="58">
        <f t="shared" si="18"/>
        <v>0</v>
      </c>
      <c r="K93" s="65"/>
      <c r="L93" s="65"/>
      <c r="M93" s="65"/>
      <c r="N93" s="65"/>
      <c r="O93" s="65"/>
      <c r="P93" s="58">
        <f t="shared" si="19"/>
        <v>0</v>
      </c>
      <c r="Q93" s="59" t="str">
        <f t="shared" si="20"/>
        <v/>
      </c>
      <c r="R93" s="60"/>
      <c r="S93" s="66"/>
      <c r="T93" s="67">
        <f t="shared" si="21"/>
        <v>0</v>
      </c>
      <c r="U93" s="49" t="str">
        <f t="shared" si="23"/>
        <v/>
      </c>
      <c r="V93" s="49" t="str">
        <f t="shared" si="24"/>
        <v>ok</v>
      </c>
      <c r="W93" s="49">
        <f t="shared" si="25"/>
        <v>0</v>
      </c>
      <c r="X93" s="49">
        <f t="shared" si="22"/>
        <v>0</v>
      </c>
      <c r="Z93" s="86" t="str">
        <f>IF(AND(OR($D$4="vyberte oblasť",$D$4="")),"ok",IF(AND($D$4&lt;&gt;"",J93=0),"ok",IF(AND($D$4=$W$10,OR(G93={"a)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výrobkov"})),"ok",IF(AND($D$4=$W$11,OR(G93={"a)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výrobkov"})),"ok",IF(AND($D$4=$W$12,OR(G93={"a)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výrobkov"})),"ok",IF(AND($D$4=$W$13,OR(G93={"a)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výrobkov"})),"ok",IF(AND($D$4=$W$14,OR(G93={"a)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výrobkov"})),"ok",IF(AND($D$4=$W$15,OR(G93={"a)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výrobkov"})),"ok",IF(AND($D$4=$W$16,OR(G93={"a)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výrobkov"})),"ok",IF(AND($D$4=$W$17,G93=""),"ok","chyba"))))))))))</f>
        <v>ok</v>
      </c>
      <c r="AA93" s="49">
        <f t="shared" si="26"/>
        <v>0</v>
      </c>
      <c r="AB93" s="167"/>
      <c r="AC93" s="49" t="str">
        <f t="shared" si="27"/>
        <v/>
      </c>
      <c r="AD93" s="180" t="str">
        <f t="shared" si="28"/>
        <v/>
      </c>
      <c r="AE93" s="63">
        <f t="shared" si="29"/>
        <v>0</v>
      </c>
    </row>
    <row r="94" spans="1:31" ht="39.950000000000003" customHeight="1" x14ac:dyDescent="0.2">
      <c r="A94" s="7">
        <v>74</v>
      </c>
      <c r="B94" s="183"/>
      <c r="C94" s="183"/>
      <c r="D94" s="183"/>
      <c r="E94" s="149"/>
      <c r="F94" s="175"/>
      <c r="G94" s="162"/>
      <c r="H94" s="64"/>
      <c r="I94" s="65"/>
      <c r="J94" s="58">
        <f t="shared" si="18"/>
        <v>0</v>
      </c>
      <c r="K94" s="65"/>
      <c r="L94" s="65"/>
      <c r="M94" s="65"/>
      <c r="N94" s="65"/>
      <c r="O94" s="65"/>
      <c r="P94" s="58">
        <f t="shared" si="19"/>
        <v>0</v>
      </c>
      <c r="Q94" s="59" t="str">
        <f t="shared" si="20"/>
        <v/>
      </c>
      <c r="R94" s="60"/>
      <c r="S94" s="66"/>
      <c r="T94" s="67">
        <f t="shared" si="21"/>
        <v>0</v>
      </c>
      <c r="U94" s="49" t="str">
        <f t="shared" si="23"/>
        <v/>
      </c>
      <c r="V94" s="49" t="str">
        <f t="shared" si="24"/>
        <v>ok</v>
      </c>
      <c r="W94" s="49">
        <f t="shared" si="25"/>
        <v>0</v>
      </c>
      <c r="X94" s="49">
        <f t="shared" si="22"/>
        <v>0</v>
      </c>
      <c r="Z94" s="86" t="str">
        <f>IF(AND(OR($D$4="vyberte oblasť",$D$4="")),"ok",IF(AND($D$4&lt;&gt;"",J94=0),"ok",IF(AND($D$4=$W$10,OR(G94={"a)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výrobkov"})),"ok",IF(AND($D$4=$W$11,OR(G94={"a)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výrobkov"})),"ok",IF(AND($D$4=$W$12,OR(G94={"a)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výrobkov"})),"ok",IF(AND($D$4=$W$13,OR(G94={"a)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výrobkov"})),"ok",IF(AND($D$4=$W$14,OR(G94={"a)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výrobkov"})),"ok",IF(AND($D$4=$W$15,OR(G94={"a)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výrobkov"})),"ok",IF(AND($D$4=$W$16,OR(G94={"a)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výrobkov"})),"ok",IF(AND($D$4=$W$17,G94=""),"ok","chyba"))))))))))</f>
        <v>ok</v>
      </c>
      <c r="AA94" s="49">
        <f t="shared" si="26"/>
        <v>0</v>
      </c>
      <c r="AB94" s="167"/>
      <c r="AC94" s="49" t="str">
        <f t="shared" si="27"/>
        <v/>
      </c>
      <c r="AD94" s="180" t="str">
        <f t="shared" si="28"/>
        <v/>
      </c>
      <c r="AE94" s="63">
        <f t="shared" si="29"/>
        <v>0</v>
      </c>
    </row>
    <row r="95" spans="1:31" ht="39.950000000000003" customHeight="1" x14ac:dyDescent="0.2">
      <c r="A95" s="7">
        <v>75</v>
      </c>
      <c r="B95" s="183"/>
      <c r="C95" s="183"/>
      <c r="D95" s="183"/>
      <c r="E95" s="149"/>
      <c r="F95" s="175"/>
      <c r="G95" s="162"/>
      <c r="H95" s="64"/>
      <c r="I95" s="65"/>
      <c r="J95" s="58">
        <f t="shared" si="18"/>
        <v>0</v>
      </c>
      <c r="K95" s="65"/>
      <c r="L95" s="65"/>
      <c r="M95" s="65"/>
      <c r="N95" s="65"/>
      <c r="O95" s="65"/>
      <c r="P95" s="58">
        <f t="shared" si="19"/>
        <v>0</v>
      </c>
      <c r="Q95" s="59" t="str">
        <f t="shared" si="20"/>
        <v/>
      </c>
      <c r="R95" s="60"/>
      <c r="S95" s="66"/>
      <c r="T95" s="67">
        <f t="shared" si="21"/>
        <v>0</v>
      </c>
      <c r="U95" s="49" t="str">
        <f t="shared" si="23"/>
        <v/>
      </c>
      <c r="V95" s="49" t="str">
        <f t="shared" si="24"/>
        <v>ok</v>
      </c>
      <c r="W95" s="49">
        <f t="shared" si="25"/>
        <v>0</v>
      </c>
      <c r="X95" s="49">
        <f t="shared" si="22"/>
        <v>0</v>
      </c>
      <c r="Z95" s="86" t="str">
        <f>IF(AND(OR($D$4="vyberte oblasť",$D$4="")),"ok",IF(AND($D$4&lt;&gt;"",J95=0),"ok",IF(AND($D$4=$W$10,OR(G95={"a)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výrobkov"})),"ok",IF(AND($D$4=$W$11,OR(G95={"a)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výrobkov"})),"ok",IF(AND($D$4=$W$12,OR(G95={"a)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výrobkov"})),"ok",IF(AND($D$4=$W$13,OR(G95={"a)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výrobkov"})),"ok",IF(AND($D$4=$W$14,OR(G95={"a)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výrobkov"})),"ok",IF(AND($D$4=$W$15,OR(G95={"a)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výrobkov"})),"ok",IF(AND($D$4=$W$16,OR(G95={"a)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výrobkov"})),"ok",IF(AND($D$4=$W$17,G95=""),"ok","chyba"))))))))))</f>
        <v>ok</v>
      </c>
      <c r="AA95" s="49">
        <f t="shared" si="26"/>
        <v>0</v>
      </c>
      <c r="AB95" s="167"/>
      <c r="AC95" s="49" t="str">
        <f t="shared" si="27"/>
        <v/>
      </c>
      <c r="AD95" s="180" t="str">
        <f t="shared" si="28"/>
        <v/>
      </c>
      <c r="AE95" s="63">
        <f t="shared" si="29"/>
        <v>0</v>
      </c>
    </row>
    <row r="96" spans="1:31" ht="39.950000000000003" customHeight="1" x14ac:dyDescent="0.2">
      <c r="A96" s="7">
        <v>76</v>
      </c>
      <c r="B96" s="183"/>
      <c r="C96" s="183"/>
      <c r="D96" s="183"/>
      <c r="E96" s="149"/>
      <c r="F96" s="175"/>
      <c r="G96" s="162"/>
      <c r="H96" s="64"/>
      <c r="I96" s="65"/>
      <c r="J96" s="58">
        <f t="shared" si="18"/>
        <v>0</v>
      </c>
      <c r="K96" s="65"/>
      <c r="L96" s="65"/>
      <c r="M96" s="65"/>
      <c r="N96" s="65"/>
      <c r="O96" s="65"/>
      <c r="P96" s="58">
        <f t="shared" si="19"/>
        <v>0</v>
      </c>
      <c r="Q96" s="59" t="str">
        <f t="shared" si="20"/>
        <v/>
      </c>
      <c r="R96" s="60"/>
      <c r="S96" s="66"/>
      <c r="T96" s="67">
        <f t="shared" si="21"/>
        <v>0</v>
      </c>
      <c r="U96" s="49" t="str">
        <f t="shared" si="23"/>
        <v/>
      </c>
      <c r="V96" s="49" t="str">
        <f t="shared" si="24"/>
        <v>ok</v>
      </c>
      <c r="W96" s="49">
        <f t="shared" si="25"/>
        <v>0</v>
      </c>
      <c r="X96" s="49">
        <f t="shared" si="22"/>
        <v>0</v>
      </c>
      <c r="Z96" s="86" t="str">
        <f>IF(AND(OR($D$4="vyberte oblasť",$D$4="")),"ok",IF(AND($D$4&lt;&gt;"",J96=0),"ok",IF(AND($D$4=$W$10,OR(G96={"a)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výrobkov"})),"ok",IF(AND($D$4=$W$11,OR(G96={"a)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výrobkov"})),"ok",IF(AND($D$4=$W$12,OR(G96={"a)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výrobkov"})),"ok",IF(AND($D$4=$W$13,OR(G96={"a)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výrobkov"})),"ok",IF(AND($D$4=$W$14,OR(G96={"a)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výrobkov"})),"ok",IF(AND($D$4=$W$15,OR(G96={"a)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výrobkov"})),"ok",IF(AND($D$4=$W$16,OR(G96={"a)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výrobkov"})),"ok",IF(AND($D$4=$W$17,G96=""),"ok","chyba"))))))))))</f>
        <v>ok</v>
      </c>
      <c r="AA96" s="49">
        <f t="shared" si="26"/>
        <v>0</v>
      </c>
      <c r="AB96" s="167"/>
      <c r="AC96" s="49" t="str">
        <f t="shared" si="27"/>
        <v/>
      </c>
      <c r="AD96" s="180" t="str">
        <f t="shared" si="28"/>
        <v/>
      </c>
      <c r="AE96" s="63">
        <f t="shared" si="29"/>
        <v>0</v>
      </c>
    </row>
    <row r="97" spans="1:31" ht="39.950000000000003" customHeight="1" x14ac:dyDescent="0.2">
      <c r="A97" s="7">
        <v>77</v>
      </c>
      <c r="B97" s="183"/>
      <c r="C97" s="183"/>
      <c r="D97" s="183"/>
      <c r="E97" s="149"/>
      <c r="F97" s="175"/>
      <c r="G97" s="162"/>
      <c r="H97" s="64"/>
      <c r="I97" s="65"/>
      <c r="J97" s="58">
        <f t="shared" si="18"/>
        <v>0</v>
      </c>
      <c r="K97" s="65"/>
      <c r="L97" s="65"/>
      <c r="M97" s="65"/>
      <c r="N97" s="65"/>
      <c r="O97" s="65"/>
      <c r="P97" s="58">
        <f t="shared" si="19"/>
        <v>0</v>
      </c>
      <c r="Q97" s="59" t="str">
        <f t="shared" si="20"/>
        <v/>
      </c>
      <c r="R97" s="60"/>
      <c r="S97" s="66"/>
      <c r="T97" s="67">
        <f t="shared" si="21"/>
        <v>0</v>
      </c>
      <c r="U97" s="49" t="str">
        <f t="shared" si="23"/>
        <v/>
      </c>
      <c r="V97" s="49" t="str">
        <f t="shared" si="24"/>
        <v>ok</v>
      </c>
      <c r="W97" s="49">
        <f t="shared" si="25"/>
        <v>0</v>
      </c>
      <c r="X97" s="49">
        <f t="shared" si="22"/>
        <v>0</v>
      </c>
      <c r="Z97" s="86" t="str">
        <f>IF(AND(OR($D$4="vyberte oblasť",$D$4="")),"ok",IF(AND($D$4&lt;&gt;"",J97=0),"ok",IF(AND($D$4=$W$10,OR(G97={"a)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výrobkov"})),"ok",IF(AND($D$4=$W$11,OR(G97={"a)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výrobkov"})),"ok",IF(AND($D$4=$W$12,OR(G97={"a)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výrobkov"})),"ok",IF(AND($D$4=$W$13,OR(G97={"a)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výrobkov"})),"ok",IF(AND($D$4=$W$14,OR(G97={"a)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výrobkov"})),"ok",IF(AND($D$4=$W$15,OR(G97={"a)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výrobkov"})),"ok",IF(AND($D$4=$W$16,OR(G97={"a)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výrobkov"})),"ok",IF(AND($D$4=$W$17,G97=""),"ok","chyba"))))))))))</f>
        <v>ok</v>
      </c>
      <c r="AA97" s="49">
        <f t="shared" si="26"/>
        <v>0</v>
      </c>
      <c r="AB97" s="167"/>
      <c r="AC97" s="49" t="str">
        <f t="shared" si="27"/>
        <v/>
      </c>
      <c r="AD97" s="180" t="str">
        <f t="shared" si="28"/>
        <v/>
      </c>
      <c r="AE97" s="63">
        <f t="shared" si="29"/>
        <v>0</v>
      </c>
    </row>
    <row r="98" spans="1:31" ht="39.950000000000003" customHeight="1" x14ac:dyDescent="0.2">
      <c r="A98" s="7">
        <v>78</v>
      </c>
      <c r="B98" s="183"/>
      <c r="C98" s="183"/>
      <c r="D98" s="183"/>
      <c r="E98" s="149"/>
      <c r="F98" s="175"/>
      <c r="G98" s="162"/>
      <c r="H98" s="64"/>
      <c r="I98" s="65"/>
      <c r="J98" s="58">
        <f t="shared" si="18"/>
        <v>0</v>
      </c>
      <c r="K98" s="65"/>
      <c r="L98" s="65"/>
      <c r="M98" s="65"/>
      <c r="N98" s="65"/>
      <c r="O98" s="65"/>
      <c r="P98" s="58">
        <f t="shared" si="19"/>
        <v>0</v>
      </c>
      <c r="Q98" s="59" t="str">
        <f t="shared" si="20"/>
        <v/>
      </c>
      <c r="R98" s="60"/>
      <c r="S98" s="66"/>
      <c r="T98" s="67">
        <f t="shared" si="21"/>
        <v>0</v>
      </c>
      <c r="U98" s="49" t="str">
        <f t="shared" si="23"/>
        <v/>
      </c>
      <c r="V98" s="49" t="str">
        <f t="shared" si="24"/>
        <v>ok</v>
      </c>
      <c r="W98" s="49">
        <f t="shared" si="25"/>
        <v>0</v>
      </c>
      <c r="X98" s="49">
        <f t="shared" si="22"/>
        <v>0</v>
      </c>
      <c r="Z98" s="86" t="str">
        <f>IF(AND(OR($D$4="vyberte oblasť",$D$4="")),"ok",IF(AND($D$4&lt;&gt;"",J98=0),"ok",IF(AND($D$4=$W$10,OR(G98={"a)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výrobkov"})),"ok",IF(AND($D$4=$W$11,OR(G98={"a)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výrobkov"})),"ok",IF(AND($D$4=$W$12,OR(G98={"a)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výrobkov"})),"ok",IF(AND($D$4=$W$13,OR(G98={"a)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výrobkov"})),"ok",IF(AND($D$4=$W$14,OR(G98={"a)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výrobkov"})),"ok",IF(AND($D$4=$W$15,OR(G98={"a)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výrobkov"})),"ok",IF(AND($D$4=$W$16,OR(G98={"a)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výrobkov"})),"ok",IF(AND($D$4=$W$17,G98=""),"ok","chyba"))))))))))</f>
        <v>ok</v>
      </c>
      <c r="AA98" s="49">
        <f t="shared" si="26"/>
        <v>0</v>
      </c>
      <c r="AB98" s="167"/>
      <c r="AC98" s="49" t="str">
        <f t="shared" si="27"/>
        <v/>
      </c>
      <c r="AD98" s="180" t="str">
        <f t="shared" si="28"/>
        <v/>
      </c>
      <c r="AE98" s="63">
        <f t="shared" si="29"/>
        <v>0</v>
      </c>
    </row>
    <row r="99" spans="1:31" ht="39.950000000000003" customHeight="1" x14ac:dyDescent="0.2">
      <c r="A99" s="7">
        <v>79</v>
      </c>
      <c r="B99" s="183"/>
      <c r="C99" s="183"/>
      <c r="D99" s="183"/>
      <c r="E99" s="149"/>
      <c r="F99" s="175"/>
      <c r="G99" s="162"/>
      <c r="H99" s="64"/>
      <c r="I99" s="65"/>
      <c r="J99" s="58">
        <f t="shared" si="18"/>
        <v>0</v>
      </c>
      <c r="K99" s="65"/>
      <c r="L99" s="65"/>
      <c r="M99" s="65"/>
      <c r="N99" s="65"/>
      <c r="O99" s="65"/>
      <c r="P99" s="58">
        <f t="shared" si="19"/>
        <v>0</v>
      </c>
      <c r="Q99" s="59" t="str">
        <f t="shared" si="20"/>
        <v/>
      </c>
      <c r="R99" s="60"/>
      <c r="S99" s="66"/>
      <c r="T99" s="67">
        <f t="shared" si="21"/>
        <v>0</v>
      </c>
      <c r="U99" s="49" t="str">
        <f t="shared" si="23"/>
        <v/>
      </c>
      <c r="V99" s="49" t="str">
        <f t="shared" si="24"/>
        <v>ok</v>
      </c>
      <c r="W99" s="49">
        <f t="shared" si="25"/>
        <v>0</v>
      </c>
      <c r="X99" s="49">
        <f t="shared" si="22"/>
        <v>0</v>
      </c>
      <c r="Z99" s="86" t="str">
        <f>IF(AND(OR($D$4="vyberte oblasť",$D$4="")),"ok",IF(AND($D$4&lt;&gt;"",J99=0),"ok",IF(AND($D$4=$W$10,OR(G99={"a)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výrobkov"})),"ok",IF(AND($D$4=$W$11,OR(G99={"a)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výrobkov"})),"ok",IF(AND($D$4=$W$12,OR(G99={"a)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výrobkov"})),"ok",IF(AND($D$4=$W$13,OR(G99={"a)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výrobkov"})),"ok",IF(AND($D$4=$W$14,OR(G99={"a)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výrobkov"})),"ok",IF(AND($D$4=$W$15,OR(G99={"a)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výrobkov"})),"ok",IF(AND($D$4=$W$16,OR(G99={"a)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výrobkov"})),"ok",IF(AND($D$4=$W$17,G99=""),"ok","chyba"))))))))))</f>
        <v>ok</v>
      </c>
      <c r="AA99" s="49">
        <f t="shared" si="26"/>
        <v>0</v>
      </c>
      <c r="AB99" s="167"/>
      <c r="AC99" s="49" t="str">
        <f t="shared" si="27"/>
        <v/>
      </c>
      <c r="AD99" s="180" t="str">
        <f t="shared" si="28"/>
        <v/>
      </c>
      <c r="AE99" s="63">
        <f t="shared" si="29"/>
        <v>0</v>
      </c>
    </row>
    <row r="100" spans="1:31" ht="39.950000000000003" customHeight="1" x14ac:dyDescent="0.2">
      <c r="A100" s="7">
        <v>80</v>
      </c>
      <c r="B100" s="183"/>
      <c r="C100" s="183"/>
      <c r="D100" s="183"/>
      <c r="E100" s="149"/>
      <c r="F100" s="175"/>
      <c r="G100" s="162"/>
      <c r="H100" s="64"/>
      <c r="I100" s="65"/>
      <c r="J100" s="58">
        <f t="shared" si="18"/>
        <v>0</v>
      </c>
      <c r="K100" s="65"/>
      <c r="L100" s="65"/>
      <c r="M100" s="65"/>
      <c r="N100" s="65"/>
      <c r="O100" s="65"/>
      <c r="P100" s="58">
        <f t="shared" si="19"/>
        <v>0</v>
      </c>
      <c r="Q100" s="59" t="str">
        <f t="shared" si="20"/>
        <v/>
      </c>
      <c r="R100" s="60"/>
      <c r="S100" s="66"/>
      <c r="T100" s="67">
        <f t="shared" si="21"/>
        <v>0</v>
      </c>
      <c r="U100" s="49" t="str">
        <f t="shared" si="23"/>
        <v/>
      </c>
      <c r="V100" s="49" t="str">
        <f t="shared" si="24"/>
        <v>ok</v>
      </c>
      <c r="W100" s="49">
        <f t="shared" si="25"/>
        <v>0</v>
      </c>
      <c r="X100" s="49">
        <f t="shared" si="22"/>
        <v>0</v>
      </c>
      <c r="Z100" s="86" t="str">
        <f>IF(AND(OR($D$4="vyberte oblasť",$D$4="")),"ok",IF(AND($D$4&lt;&gt;"",J100=0),"ok",IF(AND($D$4=$W$10,OR(G100={"a)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výrobkov"})),"ok",IF(AND($D$4=$W$11,OR(G100={"a)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výrobkov"})),"ok",IF(AND($D$4=$W$12,OR(G100={"a)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výrobkov"})),"ok",IF(AND($D$4=$W$13,OR(G100={"a)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výrobkov"})),"ok",IF(AND($D$4=$W$14,OR(G100={"a)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výrobkov"})),"ok",IF(AND($D$4=$W$15,OR(G100={"a)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výrobkov"})),"ok",IF(AND($D$4=$W$16,OR(G100={"a)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výrobkov"})),"ok",IF(AND($D$4=$W$17,G100=""),"ok","chyba"))))))))))</f>
        <v>ok</v>
      </c>
      <c r="AA100" s="49">
        <f t="shared" si="26"/>
        <v>0</v>
      </c>
      <c r="AB100" s="167"/>
      <c r="AC100" s="49" t="str">
        <f t="shared" si="27"/>
        <v/>
      </c>
      <c r="AD100" s="180" t="str">
        <f t="shared" si="28"/>
        <v/>
      </c>
      <c r="AE100" s="63">
        <f t="shared" si="29"/>
        <v>0</v>
      </c>
    </row>
    <row r="101" spans="1:31" ht="39.950000000000003" customHeight="1" x14ac:dyDescent="0.2">
      <c r="A101" s="7">
        <v>81</v>
      </c>
      <c r="B101" s="183"/>
      <c r="C101" s="183"/>
      <c r="D101" s="183"/>
      <c r="E101" s="149"/>
      <c r="F101" s="175"/>
      <c r="G101" s="162"/>
      <c r="H101" s="64"/>
      <c r="I101" s="65"/>
      <c r="J101" s="58">
        <f t="shared" si="18"/>
        <v>0</v>
      </c>
      <c r="K101" s="65"/>
      <c r="L101" s="65"/>
      <c r="M101" s="65"/>
      <c r="N101" s="65"/>
      <c r="O101" s="65"/>
      <c r="P101" s="58">
        <f t="shared" si="19"/>
        <v>0</v>
      </c>
      <c r="Q101" s="59" t="str">
        <f t="shared" si="20"/>
        <v/>
      </c>
      <c r="R101" s="60"/>
      <c r="S101" s="66"/>
      <c r="T101" s="67">
        <f t="shared" si="21"/>
        <v>0</v>
      </c>
      <c r="U101" s="49" t="str">
        <f t="shared" si="23"/>
        <v/>
      </c>
      <c r="V101" s="49" t="str">
        <f t="shared" si="24"/>
        <v>ok</v>
      </c>
      <c r="W101" s="49">
        <f t="shared" si="25"/>
        <v>0</v>
      </c>
      <c r="X101" s="49">
        <f t="shared" si="22"/>
        <v>0</v>
      </c>
      <c r="Z101" s="86" t="str">
        <f>IF(AND(OR($D$4="vyberte oblasť",$D$4="")),"ok",IF(AND($D$4&lt;&gt;"",J101=0),"ok",IF(AND($D$4=$W$10,OR(G101={"a)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výrobkov"})),"ok",IF(AND($D$4=$W$11,OR(G101={"a)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výrobkov"})),"ok",IF(AND($D$4=$W$12,OR(G101={"a)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výrobkov"})),"ok",IF(AND($D$4=$W$13,OR(G101={"a)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výrobkov"})),"ok",IF(AND($D$4=$W$14,OR(G101={"a)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výrobkov"})),"ok",IF(AND($D$4=$W$15,OR(G101={"a)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výrobkov"})),"ok",IF(AND($D$4=$W$16,OR(G101={"a)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výrobkov"})),"ok",IF(AND($D$4=$W$17,G101=""),"ok","chyba"))))))))))</f>
        <v>ok</v>
      </c>
      <c r="AA101" s="49">
        <f t="shared" si="26"/>
        <v>0</v>
      </c>
      <c r="AB101" s="167"/>
      <c r="AC101" s="49" t="str">
        <f t="shared" si="27"/>
        <v/>
      </c>
      <c r="AD101" s="180" t="str">
        <f t="shared" si="28"/>
        <v/>
      </c>
      <c r="AE101" s="63">
        <f t="shared" si="29"/>
        <v>0</v>
      </c>
    </row>
    <row r="102" spans="1:31" ht="39.950000000000003" customHeight="1" x14ac:dyDescent="0.2">
      <c r="A102" s="7">
        <v>82</v>
      </c>
      <c r="B102" s="183"/>
      <c r="C102" s="183"/>
      <c r="D102" s="183"/>
      <c r="E102" s="149"/>
      <c r="F102" s="175"/>
      <c r="G102" s="162"/>
      <c r="H102" s="64"/>
      <c r="I102" s="65"/>
      <c r="J102" s="58">
        <f t="shared" si="18"/>
        <v>0</v>
      </c>
      <c r="K102" s="65"/>
      <c r="L102" s="65"/>
      <c r="M102" s="65"/>
      <c r="N102" s="65"/>
      <c r="O102" s="65"/>
      <c r="P102" s="58">
        <f t="shared" si="19"/>
        <v>0</v>
      </c>
      <c r="Q102" s="59" t="str">
        <f t="shared" si="20"/>
        <v/>
      </c>
      <c r="R102" s="60"/>
      <c r="S102" s="66"/>
      <c r="T102" s="67">
        <f t="shared" si="21"/>
        <v>0</v>
      </c>
      <c r="U102" s="49" t="str">
        <f t="shared" si="23"/>
        <v/>
      </c>
      <c r="V102" s="49" t="str">
        <f t="shared" si="24"/>
        <v>ok</v>
      </c>
      <c r="W102" s="49">
        <f t="shared" si="25"/>
        <v>0</v>
      </c>
      <c r="X102" s="49">
        <f t="shared" si="22"/>
        <v>0</v>
      </c>
      <c r="Z102" s="86" t="str">
        <f>IF(AND(OR($D$4="vyberte oblasť",$D$4="")),"ok",IF(AND($D$4&lt;&gt;"",J102=0),"ok",IF(AND($D$4=$W$10,OR(G102={"a)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výrobkov"})),"ok",IF(AND($D$4=$W$11,OR(G102={"a)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výrobkov"})),"ok",IF(AND($D$4=$W$12,OR(G102={"a)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výrobkov"})),"ok",IF(AND($D$4=$W$13,OR(G102={"a)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výrobkov"})),"ok",IF(AND($D$4=$W$14,OR(G102={"a)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výrobkov"})),"ok",IF(AND($D$4=$W$15,OR(G102={"a)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výrobkov"})),"ok",IF(AND($D$4=$W$16,OR(G102={"a)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výrobkov"})),"ok",IF(AND($D$4=$W$17,G102=""),"ok","chyba"))))))))))</f>
        <v>ok</v>
      </c>
      <c r="AA102" s="49">
        <f t="shared" si="26"/>
        <v>0</v>
      </c>
      <c r="AB102" s="167"/>
      <c r="AC102" s="49" t="str">
        <f t="shared" si="27"/>
        <v/>
      </c>
      <c r="AD102" s="180" t="str">
        <f t="shared" si="28"/>
        <v/>
      </c>
      <c r="AE102" s="63">
        <f t="shared" si="29"/>
        <v>0</v>
      </c>
    </row>
    <row r="103" spans="1:31" ht="39.950000000000003" customHeight="1" x14ac:dyDescent="0.2">
      <c r="A103" s="7">
        <v>83</v>
      </c>
      <c r="B103" s="183"/>
      <c r="C103" s="183"/>
      <c r="D103" s="183"/>
      <c r="E103" s="149"/>
      <c r="F103" s="175"/>
      <c r="G103" s="162"/>
      <c r="H103" s="64"/>
      <c r="I103" s="65"/>
      <c r="J103" s="58">
        <f t="shared" si="18"/>
        <v>0</v>
      </c>
      <c r="K103" s="65"/>
      <c r="L103" s="65"/>
      <c r="M103" s="65"/>
      <c r="N103" s="65"/>
      <c r="O103" s="65"/>
      <c r="P103" s="58">
        <f t="shared" si="19"/>
        <v>0</v>
      </c>
      <c r="Q103" s="59" t="str">
        <f t="shared" si="20"/>
        <v/>
      </c>
      <c r="R103" s="60"/>
      <c r="S103" s="66"/>
      <c r="T103" s="67">
        <f t="shared" si="21"/>
        <v>0</v>
      </c>
      <c r="U103" s="49" t="str">
        <f t="shared" si="23"/>
        <v/>
      </c>
      <c r="V103" s="49" t="str">
        <f t="shared" si="24"/>
        <v>ok</v>
      </c>
      <c r="W103" s="49">
        <f t="shared" si="25"/>
        <v>0</v>
      </c>
      <c r="X103" s="49">
        <f t="shared" si="22"/>
        <v>0</v>
      </c>
      <c r="Z103" s="86" t="str">
        <f>IF(AND(OR($D$4="vyberte oblasť",$D$4="")),"ok",IF(AND($D$4&lt;&gt;"",J103=0),"ok",IF(AND($D$4=$W$10,OR(G103={"a)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výrobkov"})),"ok",IF(AND($D$4=$W$11,OR(G103={"a)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výrobkov"})),"ok",IF(AND($D$4=$W$12,OR(G103={"a)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výrobkov"})),"ok",IF(AND($D$4=$W$13,OR(G103={"a)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výrobkov"})),"ok",IF(AND($D$4=$W$14,OR(G103={"a)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výrobkov"})),"ok",IF(AND($D$4=$W$15,OR(G103={"a)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výrobkov"})),"ok",IF(AND($D$4=$W$16,OR(G103={"a)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výrobkov"})),"ok",IF(AND($D$4=$W$17,G103=""),"ok","chyba"))))))))))</f>
        <v>ok</v>
      </c>
      <c r="AA103" s="49">
        <f t="shared" si="26"/>
        <v>0</v>
      </c>
      <c r="AB103" s="167"/>
      <c r="AC103" s="49" t="str">
        <f t="shared" si="27"/>
        <v/>
      </c>
      <c r="AD103" s="180" t="str">
        <f t="shared" si="28"/>
        <v/>
      </c>
      <c r="AE103" s="63">
        <f t="shared" si="29"/>
        <v>0</v>
      </c>
    </row>
    <row r="104" spans="1:31" ht="39.950000000000003" customHeight="1" x14ac:dyDescent="0.2">
      <c r="A104" s="7">
        <v>84</v>
      </c>
      <c r="B104" s="183"/>
      <c r="C104" s="183"/>
      <c r="D104" s="183"/>
      <c r="E104" s="149"/>
      <c r="F104" s="175"/>
      <c r="G104" s="162"/>
      <c r="H104" s="64"/>
      <c r="I104" s="65"/>
      <c r="J104" s="58">
        <f t="shared" si="18"/>
        <v>0</v>
      </c>
      <c r="K104" s="65"/>
      <c r="L104" s="65"/>
      <c r="M104" s="65"/>
      <c r="N104" s="65"/>
      <c r="O104" s="65"/>
      <c r="P104" s="58">
        <f t="shared" si="19"/>
        <v>0</v>
      </c>
      <c r="Q104" s="59" t="str">
        <f t="shared" si="20"/>
        <v/>
      </c>
      <c r="R104" s="60"/>
      <c r="S104" s="66"/>
      <c r="T104" s="67">
        <f t="shared" si="21"/>
        <v>0</v>
      </c>
      <c r="U104" s="49" t="str">
        <f t="shared" si="23"/>
        <v/>
      </c>
      <c r="V104" s="49" t="str">
        <f t="shared" si="24"/>
        <v>ok</v>
      </c>
      <c r="W104" s="49">
        <f t="shared" si="25"/>
        <v>0</v>
      </c>
      <c r="X104" s="49">
        <f t="shared" si="22"/>
        <v>0</v>
      </c>
      <c r="Z104" s="86" t="str">
        <f>IF(AND(OR($D$4="vyberte oblasť",$D$4="")),"ok",IF(AND($D$4&lt;&gt;"",J104=0),"ok",IF(AND($D$4=$W$10,OR(G104={"a)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výrobkov"})),"ok",IF(AND($D$4=$W$11,OR(G104={"a)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výrobkov"})),"ok",IF(AND($D$4=$W$12,OR(G104={"a)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výrobkov"})),"ok",IF(AND($D$4=$W$13,OR(G104={"a)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výrobkov"})),"ok",IF(AND($D$4=$W$14,OR(G104={"a)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výrobkov"})),"ok",IF(AND($D$4=$W$15,OR(G104={"a)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výrobkov"})),"ok",IF(AND($D$4=$W$16,OR(G104={"a)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výrobkov"})),"ok",IF(AND($D$4=$W$17,G104=""),"ok","chyba"))))))))))</f>
        <v>ok</v>
      </c>
      <c r="AA104" s="49">
        <f t="shared" si="26"/>
        <v>0</v>
      </c>
      <c r="AB104" s="167"/>
      <c r="AC104" s="49" t="str">
        <f t="shared" si="27"/>
        <v/>
      </c>
      <c r="AD104" s="180" t="str">
        <f t="shared" si="28"/>
        <v/>
      </c>
      <c r="AE104" s="63">
        <f t="shared" si="29"/>
        <v>0</v>
      </c>
    </row>
    <row r="105" spans="1:31" ht="39.950000000000003" customHeight="1" x14ac:dyDescent="0.2">
      <c r="A105" s="7">
        <v>85</v>
      </c>
      <c r="B105" s="183"/>
      <c r="C105" s="183"/>
      <c r="D105" s="183"/>
      <c r="E105" s="149"/>
      <c r="F105" s="175"/>
      <c r="G105" s="162"/>
      <c r="H105" s="64"/>
      <c r="I105" s="65"/>
      <c r="J105" s="58">
        <f t="shared" si="18"/>
        <v>0</v>
      </c>
      <c r="K105" s="65"/>
      <c r="L105" s="65"/>
      <c r="M105" s="65"/>
      <c r="N105" s="65"/>
      <c r="O105" s="65"/>
      <c r="P105" s="58">
        <f t="shared" si="19"/>
        <v>0</v>
      </c>
      <c r="Q105" s="59" t="str">
        <f t="shared" si="20"/>
        <v/>
      </c>
      <c r="R105" s="60"/>
      <c r="S105" s="66"/>
      <c r="T105" s="67">
        <f t="shared" si="21"/>
        <v>0</v>
      </c>
      <c r="U105" s="49" t="str">
        <f t="shared" si="23"/>
        <v/>
      </c>
      <c r="V105" s="49" t="str">
        <f t="shared" si="24"/>
        <v>ok</v>
      </c>
      <c r="W105" s="49">
        <f t="shared" si="25"/>
        <v>0</v>
      </c>
      <c r="X105" s="49">
        <f t="shared" si="22"/>
        <v>0</v>
      </c>
      <c r="Z105" s="86" t="str">
        <f>IF(AND(OR($D$4="vyberte oblasť",$D$4="")),"ok",IF(AND($D$4&lt;&gt;"",J105=0),"ok",IF(AND($D$4=$W$10,OR(G105={"a)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výrobkov"})),"ok",IF(AND($D$4=$W$11,OR(G105={"a)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výrobkov"})),"ok",IF(AND($D$4=$W$12,OR(G105={"a)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výrobkov"})),"ok",IF(AND($D$4=$W$13,OR(G105={"a)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výrobkov"})),"ok",IF(AND($D$4=$W$14,OR(G105={"a)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výrobkov"})),"ok",IF(AND($D$4=$W$15,OR(G105={"a)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výrobkov"})),"ok",IF(AND($D$4=$W$16,OR(G105={"a)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výrobkov"})),"ok",IF(AND($D$4=$W$17,G105=""),"ok","chyba"))))))))))</f>
        <v>ok</v>
      </c>
      <c r="AA105" s="49">
        <f t="shared" si="26"/>
        <v>0</v>
      </c>
      <c r="AB105" s="167"/>
      <c r="AC105" s="49" t="str">
        <f t="shared" si="27"/>
        <v/>
      </c>
      <c r="AD105" s="180" t="str">
        <f t="shared" si="28"/>
        <v/>
      </c>
      <c r="AE105" s="63">
        <f t="shared" si="29"/>
        <v>0</v>
      </c>
    </row>
    <row r="106" spans="1:31" ht="39.950000000000003" customHeight="1" x14ac:dyDescent="0.2">
      <c r="A106" s="7">
        <v>86</v>
      </c>
      <c r="B106" s="183"/>
      <c r="C106" s="183"/>
      <c r="D106" s="183"/>
      <c r="E106" s="149"/>
      <c r="F106" s="175"/>
      <c r="G106" s="162"/>
      <c r="H106" s="64"/>
      <c r="I106" s="65"/>
      <c r="J106" s="58">
        <f t="shared" si="18"/>
        <v>0</v>
      </c>
      <c r="K106" s="65"/>
      <c r="L106" s="65"/>
      <c r="M106" s="65"/>
      <c r="N106" s="65"/>
      <c r="O106" s="65"/>
      <c r="P106" s="58">
        <f t="shared" si="19"/>
        <v>0</v>
      </c>
      <c r="Q106" s="59" t="str">
        <f t="shared" si="20"/>
        <v/>
      </c>
      <c r="R106" s="60"/>
      <c r="S106" s="66"/>
      <c r="T106" s="67">
        <f t="shared" si="21"/>
        <v>0</v>
      </c>
      <c r="U106" s="49" t="str">
        <f t="shared" si="23"/>
        <v/>
      </c>
      <c r="V106" s="49" t="str">
        <f t="shared" si="24"/>
        <v>ok</v>
      </c>
      <c r="W106" s="49">
        <f t="shared" si="25"/>
        <v>0</v>
      </c>
      <c r="X106" s="49">
        <f t="shared" si="22"/>
        <v>0</v>
      </c>
      <c r="Z106" s="86" t="str">
        <f>IF(AND(OR($D$4="vyberte oblasť",$D$4="")),"ok",IF(AND($D$4&lt;&gt;"",J106=0),"ok",IF(AND($D$4=$W$10,OR(G106={"a)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výrobkov"})),"ok",IF(AND($D$4=$W$11,OR(G106={"a)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výrobkov"})),"ok",IF(AND($D$4=$W$12,OR(G106={"a)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výrobkov"})),"ok",IF(AND($D$4=$W$13,OR(G106={"a)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výrobkov"})),"ok",IF(AND($D$4=$W$14,OR(G106={"a)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výrobkov"})),"ok",IF(AND($D$4=$W$15,OR(G106={"a)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výrobkov"})),"ok",IF(AND($D$4=$W$16,OR(G106={"a)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výrobkov"})),"ok",IF(AND($D$4=$W$17,G106=""),"ok","chyba"))))))))))</f>
        <v>ok</v>
      </c>
      <c r="AA106" s="49">
        <f t="shared" si="26"/>
        <v>0</v>
      </c>
      <c r="AB106" s="167"/>
      <c r="AC106" s="49" t="str">
        <f t="shared" si="27"/>
        <v/>
      </c>
      <c r="AD106" s="180" t="str">
        <f t="shared" si="28"/>
        <v/>
      </c>
      <c r="AE106" s="63">
        <f t="shared" si="29"/>
        <v>0</v>
      </c>
    </row>
    <row r="107" spans="1:31" ht="39.950000000000003" customHeight="1" x14ac:dyDescent="0.2">
      <c r="A107" s="7">
        <v>87</v>
      </c>
      <c r="B107" s="183"/>
      <c r="C107" s="183"/>
      <c r="D107" s="183"/>
      <c r="E107" s="149"/>
      <c r="F107" s="175"/>
      <c r="G107" s="162"/>
      <c r="H107" s="64"/>
      <c r="I107" s="65"/>
      <c r="J107" s="58">
        <f t="shared" si="18"/>
        <v>0</v>
      </c>
      <c r="K107" s="65"/>
      <c r="L107" s="65"/>
      <c r="M107" s="65"/>
      <c r="N107" s="65"/>
      <c r="O107" s="65"/>
      <c r="P107" s="58">
        <f t="shared" si="19"/>
        <v>0</v>
      </c>
      <c r="Q107" s="59" t="str">
        <f t="shared" si="20"/>
        <v/>
      </c>
      <c r="R107" s="60"/>
      <c r="S107" s="66"/>
      <c r="T107" s="67">
        <f t="shared" si="21"/>
        <v>0</v>
      </c>
      <c r="U107" s="49" t="str">
        <f t="shared" si="23"/>
        <v/>
      </c>
      <c r="V107" s="49" t="str">
        <f t="shared" si="24"/>
        <v>ok</v>
      </c>
      <c r="W107" s="49">
        <f t="shared" si="25"/>
        <v>0</v>
      </c>
      <c r="X107" s="49">
        <f t="shared" si="22"/>
        <v>0</v>
      </c>
      <c r="Z107" s="86" t="str">
        <f>IF(AND(OR($D$4="vyberte oblasť",$D$4="")),"ok",IF(AND($D$4&lt;&gt;"",J107=0),"ok",IF(AND($D$4=$W$10,OR(G107={"a)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výrobkov"})),"ok",IF(AND($D$4=$W$11,OR(G107={"a)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výrobkov"})),"ok",IF(AND($D$4=$W$12,OR(G107={"a)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výrobkov"})),"ok",IF(AND($D$4=$W$13,OR(G107={"a)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výrobkov"})),"ok",IF(AND($D$4=$W$14,OR(G107={"a)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výrobkov"})),"ok",IF(AND($D$4=$W$15,OR(G107={"a)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výrobkov"})),"ok",IF(AND($D$4=$W$16,OR(G107={"a)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výrobkov"})),"ok",IF(AND($D$4=$W$17,G107=""),"ok","chyba"))))))))))</f>
        <v>ok</v>
      </c>
      <c r="AA107" s="49">
        <f t="shared" si="26"/>
        <v>0</v>
      </c>
      <c r="AB107" s="167"/>
      <c r="AC107" s="49" t="str">
        <f t="shared" si="27"/>
        <v/>
      </c>
      <c r="AD107" s="180" t="str">
        <f t="shared" si="28"/>
        <v/>
      </c>
      <c r="AE107" s="63">
        <f t="shared" si="29"/>
        <v>0</v>
      </c>
    </row>
    <row r="108" spans="1:31" ht="39.950000000000003" customHeight="1" x14ac:dyDescent="0.2">
      <c r="A108" s="7">
        <v>88</v>
      </c>
      <c r="B108" s="183"/>
      <c r="C108" s="183"/>
      <c r="D108" s="183"/>
      <c r="E108" s="149"/>
      <c r="F108" s="175"/>
      <c r="G108" s="162"/>
      <c r="H108" s="64"/>
      <c r="I108" s="65"/>
      <c r="J108" s="58">
        <f t="shared" si="18"/>
        <v>0</v>
      </c>
      <c r="K108" s="65"/>
      <c r="L108" s="65"/>
      <c r="M108" s="65"/>
      <c r="N108" s="65"/>
      <c r="O108" s="65"/>
      <c r="P108" s="58">
        <f t="shared" si="19"/>
        <v>0</v>
      </c>
      <c r="Q108" s="59" t="str">
        <f t="shared" si="20"/>
        <v/>
      </c>
      <c r="R108" s="60"/>
      <c r="S108" s="66"/>
      <c r="T108" s="67">
        <f t="shared" si="21"/>
        <v>0</v>
      </c>
      <c r="U108" s="49" t="str">
        <f t="shared" si="23"/>
        <v/>
      </c>
      <c r="V108" s="49" t="str">
        <f t="shared" si="24"/>
        <v>ok</v>
      </c>
      <c r="W108" s="49">
        <f t="shared" si="25"/>
        <v>0</v>
      </c>
      <c r="X108" s="49">
        <f t="shared" si="22"/>
        <v>0</v>
      </c>
      <c r="Z108" s="86" t="str">
        <f>IF(AND(OR($D$4="vyberte oblasť",$D$4="")),"ok",IF(AND($D$4&lt;&gt;"",J108=0),"ok",IF(AND($D$4=$W$10,OR(G108={"a)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výrobkov"})),"ok",IF(AND($D$4=$W$11,OR(G108={"a)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výrobkov"})),"ok",IF(AND($D$4=$W$12,OR(G108={"a)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výrobkov"})),"ok",IF(AND($D$4=$W$13,OR(G108={"a)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výrobkov"})),"ok",IF(AND($D$4=$W$14,OR(G108={"a)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výrobkov"})),"ok",IF(AND($D$4=$W$15,OR(G108={"a)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výrobkov"})),"ok",IF(AND($D$4=$W$16,OR(G108={"a)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výrobkov"})),"ok",IF(AND($D$4=$W$17,G108=""),"ok","chyba"))))))))))</f>
        <v>ok</v>
      </c>
      <c r="AA108" s="49">
        <f t="shared" si="26"/>
        <v>0</v>
      </c>
      <c r="AB108" s="167"/>
      <c r="AC108" s="49" t="str">
        <f t="shared" si="27"/>
        <v/>
      </c>
      <c r="AD108" s="180" t="str">
        <f t="shared" si="28"/>
        <v/>
      </c>
      <c r="AE108" s="63">
        <f t="shared" si="29"/>
        <v>0</v>
      </c>
    </row>
    <row r="109" spans="1:31" ht="39.950000000000003" customHeight="1" x14ac:dyDescent="0.2">
      <c r="A109" s="7">
        <v>89</v>
      </c>
      <c r="B109" s="183"/>
      <c r="C109" s="183"/>
      <c r="D109" s="183"/>
      <c r="E109" s="149"/>
      <c r="F109" s="175"/>
      <c r="G109" s="162"/>
      <c r="H109" s="64"/>
      <c r="I109" s="65"/>
      <c r="J109" s="58">
        <f t="shared" si="18"/>
        <v>0</v>
      </c>
      <c r="K109" s="65"/>
      <c r="L109" s="65"/>
      <c r="M109" s="65"/>
      <c r="N109" s="65"/>
      <c r="O109" s="65"/>
      <c r="P109" s="58">
        <f t="shared" si="19"/>
        <v>0</v>
      </c>
      <c r="Q109" s="59" t="str">
        <f t="shared" si="20"/>
        <v/>
      </c>
      <c r="R109" s="60"/>
      <c r="S109" s="66"/>
      <c r="T109" s="67">
        <f t="shared" si="21"/>
        <v>0</v>
      </c>
      <c r="U109" s="49" t="str">
        <f t="shared" si="23"/>
        <v/>
      </c>
      <c r="V109" s="49" t="str">
        <f t="shared" si="24"/>
        <v>ok</v>
      </c>
      <c r="W109" s="49">
        <f t="shared" si="25"/>
        <v>0</v>
      </c>
      <c r="X109" s="49">
        <f t="shared" si="22"/>
        <v>0</v>
      </c>
      <c r="Z109" s="86" t="str">
        <f>IF(AND(OR($D$4="vyberte oblasť",$D$4="")),"ok",IF(AND($D$4&lt;&gt;"",J109=0),"ok",IF(AND($D$4=$W$10,OR(G109={"a)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výrobkov"})),"ok",IF(AND($D$4=$W$11,OR(G109={"a)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výrobkov"})),"ok",IF(AND($D$4=$W$12,OR(G109={"a)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výrobkov"})),"ok",IF(AND($D$4=$W$13,OR(G109={"a)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výrobkov"})),"ok",IF(AND($D$4=$W$14,OR(G109={"a)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výrobkov"})),"ok",IF(AND($D$4=$W$15,OR(G109={"a)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výrobkov"})),"ok",IF(AND($D$4=$W$16,OR(G109={"a)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výrobkov"})),"ok",IF(AND($D$4=$W$17,G109=""),"ok","chyba"))))))))))</f>
        <v>ok</v>
      </c>
      <c r="AA109" s="49">
        <f t="shared" si="26"/>
        <v>0</v>
      </c>
      <c r="AC109" s="49" t="str">
        <f t="shared" si="27"/>
        <v/>
      </c>
      <c r="AD109" s="180" t="str">
        <f t="shared" si="28"/>
        <v/>
      </c>
      <c r="AE109" s="63">
        <f t="shared" si="29"/>
        <v>0</v>
      </c>
    </row>
    <row r="110" spans="1:31" ht="39.950000000000003" customHeight="1" x14ac:dyDescent="0.2">
      <c r="A110" s="7">
        <v>90</v>
      </c>
      <c r="B110" s="183"/>
      <c r="C110" s="183"/>
      <c r="D110" s="183"/>
      <c r="E110" s="149"/>
      <c r="F110" s="175"/>
      <c r="G110" s="162"/>
      <c r="H110" s="64"/>
      <c r="I110" s="65"/>
      <c r="J110" s="58">
        <f t="shared" si="18"/>
        <v>0</v>
      </c>
      <c r="K110" s="65"/>
      <c r="L110" s="65"/>
      <c r="M110" s="65"/>
      <c r="N110" s="65"/>
      <c r="O110" s="65"/>
      <c r="P110" s="58">
        <f t="shared" si="19"/>
        <v>0</v>
      </c>
      <c r="Q110" s="59" t="str">
        <f t="shared" si="20"/>
        <v/>
      </c>
      <c r="R110" s="60"/>
      <c r="S110" s="66"/>
      <c r="T110" s="67">
        <f t="shared" si="21"/>
        <v>0</v>
      </c>
      <c r="U110" s="49" t="str">
        <f t="shared" si="23"/>
        <v/>
      </c>
      <c r="V110" s="49" t="str">
        <f t="shared" si="24"/>
        <v>ok</v>
      </c>
      <c r="W110" s="49">
        <f t="shared" si="25"/>
        <v>0</v>
      </c>
      <c r="X110" s="49">
        <f t="shared" si="22"/>
        <v>0</v>
      </c>
      <c r="Z110" s="86" t="str">
        <f>IF(AND(OR($D$4="vyberte oblasť",$D$4="")),"ok",IF(AND($D$4&lt;&gt;"",J110=0),"ok",IF(AND($D$4=$W$10,OR(G110={"a)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výrobkov"})),"ok",IF(AND($D$4=$W$11,OR(G110={"a)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výrobkov"})),"ok",IF(AND($D$4=$W$12,OR(G110={"a)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výrobkov"})),"ok",IF(AND($D$4=$W$13,OR(G110={"a)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výrobkov"})),"ok",IF(AND($D$4=$W$14,OR(G110={"a)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výrobkov"})),"ok",IF(AND($D$4=$W$15,OR(G110={"a)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výrobkov"})),"ok",IF(AND($D$4=$W$16,OR(G110={"a)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výrobkov"})),"ok",IF(AND($D$4=$W$17,G110=""),"ok","chyba"))))))))))</f>
        <v>ok</v>
      </c>
      <c r="AA110" s="49">
        <f t="shared" si="26"/>
        <v>0</v>
      </c>
      <c r="AC110" s="49" t="str">
        <f t="shared" si="27"/>
        <v/>
      </c>
      <c r="AD110" s="180" t="str">
        <f t="shared" si="28"/>
        <v/>
      </c>
      <c r="AE110" s="63">
        <f t="shared" si="29"/>
        <v>0</v>
      </c>
    </row>
    <row r="111" spans="1:31" ht="39.950000000000003" customHeight="1" x14ac:dyDescent="0.2">
      <c r="A111" s="7">
        <v>91</v>
      </c>
      <c r="B111" s="183"/>
      <c r="C111" s="183"/>
      <c r="D111" s="183"/>
      <c r="E111" s="149"/>
      <c r="F111" s="175"/>
      <c r="G111" s="162"/>
      <c r="H111" s="64"/>
      <c r="I111" s="65"/>
      <c r="J111" s="58">
        <f t="shared" si="18"/>
        <v>0</v>
      </c>
      <c r="K111" s="65"/>
      <c r="L111" s="65"/>
      <c r="M111" s="65"/>
      <c r="N111" s="65"/>
      <c r="O111" s="65"/>
      <c r="P111" s="58">
        <f t="shared" si="19"/>
        <v>0</v>
      </c>
      <c r="Q111" s="59" t="str">
        <f t="shared" si="20"/>
        <v/>
      </c>
      <c r="R111" s="60"/>
      <c r="S111" s="66"/>
      <c r="T111" s="67">
        <f t="shared" si="21"/>
        <v>0</v>
      </c>
      <c r="U111" s="49" t="str">
        <f t="shared" si="23"/>
        <v/>
      </c>
      <c r="V111" s="49" t="str">
        <f t="shared" si="24"/>
        <v>ok</v>
      </c>
      <c r="W111" s="49">
        <f t="shared" si="25"/>
        <v>0</v>
      </c>
      <c r="X111" s="49">
        <f t="shared" si="22"/>
        <v>0</v>
      </c>
      <c r="Z111" s="86" t="str">
        <f>IF(AND(OR($D$4="vyberte oblasť",$D$4="")),"ok",IF(AND($D$4&lt;&gt;"",J111=0),"ok",IF(AND($D$4=$W$10,OR(G111={"a)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výrobkov"})),"ok",IF(AND($D$4=$W$11,OR(G111={"a)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výrobkov"})),"ok",IF(AND($D$4=$W$12,OR(G111={"a)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výrobkov"})),"ok",IF(AND($D$4=$W$13,OR(G111={"a)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výrobkov"})),"ok",IF(AND($D$4=$W$14,OR(G111={"a)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výrobkov"})),"ok",IF(AND($D$4=$W$15,OR(G111={"a)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výrobkov"})),"ok",IF(AND($D$4=$W$16,OR(G111={"a)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výrobkov"})),"ok",IF(AND($D$4=$W$17,G111=""),"ok","chyba"))))))))))</f>
        <v>ok</v>
      </c>
      <c r="AA111" s="49">
        <f t="shared" si="26"/>
        <v>0</v>
      </c>
      <c r="AC111" s="49" t="str">
        <f t="shared" si="27"/>
        <v/>
      </c>
      <c r="AD111" s="180" t="str">
        <f t="shared" si="28"/>
        <v/>
      </c>
      <c r="AE111" s="63">
        <f t="shared" si="29"/>
        <v>0</v>
      </c>
    </row>
    <row r="112" spans="1:31" ht="39.950000000000003" customHeight="1" x14ac:dyDescent="0.2">
      <c r="A112" s="7">
        <v>92</v>
      </c>
      <c r="B112" s="183"/>
      <c r="C112" s="183"/>
      <c r="D112" s="183"/>
      <c r="E112" s="149"/>
      <c r="F112" s="175"/>
      <c r="G112" s="162"/>
      <c r="H112" s="64"/>
      <c r="I112" s="65"/>
      <c r="J112" s="58">
        <f t="shared" si="18"/>
        <v>0</v>
      </c>
      <c r="K112" s="65"/>
      <c r="L112" s="65"/>
      <c r="M112" s="65"/>
      <c r="N112" s="65"/>
      <c r="O112" s="65"/>
      <c r="P112" s="58">
        <f t="shared" si="19"/>
        <v>0</v>
      </c>
      <c r="Q112" s="59" t="str">
        <f t="shared" si="20"/>
        <v/>
      </c>
      <c r="R112" s="60"/>
      <c r="S112" s="66"/>
      <c r="T112" s="67">
        <f t="shared" si="21"/>
        <v>0</v>
      </c>
      <c r="U112" s="49" t="str">
        <f t="shared" si="23"/>
        <v/>
      </c>
      <c r="V112" s="49" t="str">
        <f t="shared" si="24"/>
        <v>ok</v>
      </c>
      <c r="W112" s="49">
        <f t="shared" si="25"/>
        <v>0</v>
      </c>
      <c r="X112" s="49">
        <f t="shared" si="22"/>
        <v>0</v>
      </c>
      <c r="Z112" s="86" t="str">
        <f>IF(AND(OR($D$4="vyberte oblasť",$D$4="")),"ok",IF(AND($D$4&lt;&gt;"",J112=0),"ok",IF(AND($D$4=$W$10,OR(G112={"a)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výrobkov"})),"ok",IF(AND($D$4=$W$11,OR(G112={"a)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výrobkov"})),"ok",IF(AND($D$4=$W$12,OR(G112={"a)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výrobkov"})),"ok",IF(AND($D$4=$W$13,OR(G112={"a)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výrobkov"})),"ok",IF(AND($D$4=$W$14,OR(G112={"a)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výrobkov"})),"ok",IF(AND($D$4=$W$15,OR(G112={"a)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výrobkov"})),"ok",IF(AND($D$4=$W$16,OR(G112={"a)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výrobkov"})),"ok",IF(AND($D$4=$W$17,G112=""),"ok","chyba"))))))))))</f>
        <v>ok</v>
      </c>
      <c r="AA112" s="49">
        <f t="shared" si="26"/>
        <v>0</v>
      </c>
      <c r="AC112" s="49" t="str">
        <f t="shared" si="27"/>
        <v/>
      </c>
      <c r="AD112" s="180" t="str">
        <f t="shared" si="28"/>
        <v/>
      </c>
      <c r="AE112" s="63">
        <f t="shared" si="29"/>
        <v>0</v>
      </c>
    </row>
    <row r="113" spans="1:31" ht="39.950000000000003" customHeight="1" x14ac:dyDescent="0.2">
      <c r="A113" s="7">
        <v>93</v>
      </c>
      <c r="B113" s="183"/>
      <c r="C113" s="183"/>
      <c r="D113" s="183"/>
      <c r="E113" s="149"/>
      <c r="F113" s="175"/>
      <c r="G113" s="162"/>
      <c r="H113" s="64"/>
      <c r="I113" s="65"/>
      <c r="J113" s="58">
        <f t="shared" si="18"/>
        <v>0</v>
      </c>
      <c r="K113" s="65"/>
      <c r="L113" s="65"/>
      <c r="M113" s="65"/>
      <c r="N113" s="65"/>
      <c r="O113" s="65"/>
      <c r="P113" s="58">
        <f t="shared" si="19"/>
        <v>0</v>
      </c>
      <c r="Q113" s="59" t="str">
        <f t="shared" si="20"/>
        <v/>
      </c>
      <c r="R113" s="60"/>
      <c r="S113" s="66"/>
      <c r="T113" s="67">
        <f t="shared" si="21"/>
        <v>0</v>
      </c>
      <c r="U113" s="49" t="str">
        <f t="shared" si="23"/>
        <v/>
      </c>
      <c r="V113" s="49" t="str">
        <f t="shared" si="24"/>
        <v>ok</v>
      </c>
      <c r="W113" s="49">
        <f t="shared" si="25"/>
        <v>0</v>
      </c>
      <c r="X113" s="49">
        <f t="shared" si="22"/>
        <v>0</v>
      </c>
      <c r="Z113" s="86" t="str">
        <f>IF(AND(OR($D$4="vyberte oblasť",$D$4="")),"ok",IF(AND($D$4&lt;&gt;"",J113=0),"ok",IF(AND($D$4=$W$10,OR(G113={"a)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výrobkov"})),"ok",IF(AND($D$4=$W$11,OR(G113={"a)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výrobkov"})),"ok",IF(AND($D$4=$W$12,OR(G113={"a)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výrobkov"})),"ok",IF(AND($D$4=$W$13,OR(G113={"a)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výrobkov"})),"ok",IF(AND($D$4=$W$14,OR(G113={"a)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výrobkov"})),"ok",IF(AND($D$4=$W$15,OR(G113={"a)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výrobkov"})),"ok",IF(AND($D$4=$W$16,OR(G113={"a)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výrobkov"})),"ok",IF(AND($D$4=$W$17,G113=""),"ok","chyba"))))))))))</f>
        <v>ok</v>
      </c>
      <c r="AA113" s="49">
        <f t="shared" si="26"/>
        <v>0</v>
      </c>
      <c r="AC113" s="49" t="str">
        <f t="shared" si="27"/>
        <v/>
      </c>
      <c r="AD113" s="180" t="str">
        <f t="shared" si="28"/>
        <v/>
      </c>
      <c r="AE113" s="63">
        <f t="shared" si="29"/>
        <v>0</v>
      </c>
    </row>
    <row r="114" spans="1:31" ht="39.950000000000003" customHeight="1" x14ac:dyDescent="0.2">
      <c r="A114" s="7">
        <v>94</v>
      </c>
      <c r="B114" s="183"/>
      <c r="C114" s="183"/>
      <c r="D114" s="183"/>
      <c r="E114" s="149"/>
      <c r="F114" s="175"/>
      <c r="G114" s="162"/>
      <c r="H114" s="64"/>
      <c r="I114" s="65"/>
      <c r="J114" s="58">
        <f t="shared" si="18"/>
        <v>0</v>
      </c>
      <c r="K114" s="65"/>
      <c r="L114" s="65"/>
      <c r="M114" s="65"/>
      <c r="N114" s="65"/>
      <c r="O114" s="65"/>
      <c r="P114" s="58">
        <f t="shared" si="19"/>
        <v>0</v>
      </c>
      <c r="Q114" s="59" t="str">
        <f t="shared" si="20"/>
        <v/>
      </c>
      <c r="R114" s="60"/>
      <c r="S114" s="66"/>
      <c r="T114" s="67">
        <f t="shared" si="21"/>
        <v>0</v>
      </c>
      <c r="U114" s="49" t="str">
        <f t="shared" si="23"/>
        <v/>
      </c>
      <c r="V114" s="49" t="str">
        <f t="shared" si="24"/>
        <v>ok</v>
      </c>
      <c r="W114" s="49">
        <f t="shared" si="25"/>
        <v>0</v>
      </c>
      <c r="X114" s="49">
        <f t="shared" si="22"/>
        <v>0</v>
      </c>
      <c r="Z114" s="86" t="str">
        <f>IF(AND(OR($D$4="vyberte oblasť",$D$4="")),"ok",IF(AND($D$4&lt;&gt;"",J114=0),"ok",IF(AND($D$4=$W$10,OR(G114={"a)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výrobkov"})),"ok",IF(AND($D$4=$W$11,OR(G114={"a)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výrobkov"})),"ok",IF(AND($D$4=$W$12,OR(G114={"a)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výrobkov"})),"ok",IF(AND($D$4=$W$13,OR(G114={"a)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výrobkov"})),"ok",IF(AND($D$4=$W$14,OR(G114={"a)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výrobkov"})),"ok",IF(AND($D$4=$W$15,OR(G114={"a)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výrobkov"})),"ok",IF(AND($D$4=$W$16,OR(G114={"a)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výrobkov"})),"ok",IF(AND($D$4=$W$17,G114=""),"ok","chyba"))))))))))</f>
        <v>ok</v>
      </c>
      <c r="AA114" s="49">
        <f t="shared" si="26"/>
        <v>0</v>
      </c>
      <c r="AC114" s="49" t="str">
        <f t="shared" si="27"/>
        <v/>
      </c>
      <c r="AD114" s="180" t="str">
        <f t="shared" si="28"/>
        <v/>
      </c>
      <c r="AE114" s="63">
        <f t="shared" si="29"/>
        <v>0</v>
      </c>
    </row>
    <row r="115" spans="1:31" ht="39.950000000000003" customHeight="1" x14ac:dyDescent="0.2">
      <c r="A115" s="7">
        <v>95</v>
      </c>
      <c r="B115" s="183"/>
      <c r="C115" s="183"/>
      <c r="D115" s="183"/>
      <c r="E115" s="149"/>
      <c r="F115" s="175"/>
      <c r="G115" s="162"/>
      <c r="H115" s="64"/>
      <c r="I115" s="65"/>
      <c r="J115" s="58">
        <f t="shared" si="18"/>
        <v>0</v>
      </c>
      <c r="K115" s="65"/>
      <c r="L115" s="65"/>
      <c r="M115" s="65"/>
      <c r="N115" s="65"/>
      <c r="O115" s="65"/>
      <c r="P115" s="58">
        <f t="shared" si="19"/>
        <v>0</v>
      </c>
      <c r="Q115" s="59" t="str">
        <f t="shared" si="20"/>
        <v/>
      </c>
      <c r="R115" s="60"/>
      <c r="S115" s="66"/>
      <c r="T115" s="67">
        <f t="shared" si="21"/>
        <v>0</v>
      </c>
      <c r="U115" s="49" t="str">
        <f t="shared" si="23"/>
        <v/>
      </c>
      <c r="V115" s="49" t="str">
        <f t="shared" si="24"/>
        <v>ok</v>
      </c>
      <c r="W115" s="49">
        <f t="shared" si="25"/>
        <v>0</v>
      </c>
      <c r="X115" s="49">
        <f t="shared" si="22"/>
        <v>0</v>
      </c>
      <c r="Z115" s="86" t="str">
        <f>IF(AND(OR($D$4="vyberte oblasť",$D$4="")),"ok",IF(AND($D$4&lt;&gt;"",J115=0),"ok",IF(AND($D$4=$W$10,OR(G115={"a)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výrobkov"})),"ok",IF(AND($D$4=$W$11,OR(G115={"a)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výrobkov"})),"ok",IF(AND($D$4=$W$12,OR(G115={"a)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výrobkov"})),"ok",IF(AND($D$4=$W$13,OR(G115={"a)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výrobkov"})),"ok",IF(AND($D$4=$W$14,OR(G115={"a)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výrobkov"})),"ok",IF(AND($D$4=$W$15,OR(G115={"a)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výrobkov"})),"ok",IF(AND($D$4=$W$16,OR(G115={"a)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výrobkov"})),"ok",IF(AND($D$4=$W$17,G115=""),"ok","chyba"))))))))))</f>
        <v>ok</v>
      </c>
      <c r="AA115" s="49">
        <f t="shared" si="26"/>
        <v>0</v>
      </c>
      <c r="AC115" s="49" t="str">
        <f t="shared" si="27"/>
        <v/>
      </c>
      <c r="AD115" s="180" t="str">
        <f t="shared" si="28"/>
        <v/>
      </c>
      <c r="AE115" s="63">
        <f t="shared" si="29"/>
        <v>0</v>
      </c>
    </row>
    <row r="116" spans="1:31" ht="39.950000000000003" customHeight="1" x14ac:dyDescent="0.2">
      <c r="A116" s="7">
        <v>96</v>
      </c>
      <c r="B116" s="183"/>
      <c r="C116" s="183"/>
      <c r="D116" s="183"/>
      <c r="E116" s="149"/>
      <c r="F116" s="175"/>
      <c r="G116" s="162"/>
      <c r="H116" s="64"/>
      <c r="I116" s="65"/>
      <c r="J116" s="58">
        <f t="shared" si="18"/>
        <v>0</v>
      </c>
      <c r="K116" s="65"/>
      <c r="L116" s="65"/>
      <c r="M116" s="65"/>
      <c r="N116" s="65"/>
      <c r="O116" s="65"/>
      <c r="P116" s="58">
        <f t="shared" si="19"/>
        <v>0</v>
      </c>
      <c r="Q116" s="59" t="str">
        <f t="shared" si="20"/>
        <v/>
      </c>
      <c r="R116" s="60"/>
      <c r="S116" s="66"/>
      <c r="T116" s="67">
        <f t="shared" si="21"/>
        <v>0</v>
      </c>
      <c r="U116" s="49" t="str">
        <f t="shared" si="23"/>
        <v/>
      </c>
      <c r="V116" s="49" t="str">
        <f t="shared" si="24"/>
        <v>ok</v>
      </c>
      <c r="W116" s="49">
        <f t="shared" si="25"/>
        <v>0</v>
      </c>
      <c r="X116" s="49">
        <f t="shared" si="22"/>
        <v>0</v>
      </c>
      <c r="Z116" s="86" t="str">
        <f>IF(AND(OR($D$4="vyberte oblasť",$D$4="")),"ok",IF(AND($D$4&lt;&gt;"",J116=0),"ok",IF(AND($D$4=$W$10,OR(G116={"a)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výrobkov"})),"ok",IF(AND($D$4=$W$11,OR(G116={"a)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výrobkov"})),"ok",IF(AND($D$4=$W$12,OR(G116={"a)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výrobkov"})),"ok",IF(AND($D$4=$W$13,OR(G116={"a)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výrobkov"})),"ok",IF(AND($D$4=$W$14,OR(G116={"a)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výrobkov"})),"ok",IF(AND($D$4=$W$15,OR(G116={"a)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výrobkov"})),"ok",IF(AND($D$4=$W$16,OR(G116={"a)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výrobkov"})),"ok",IF(AND($D$4=$W$17,G116=""),"ok","chyba"))))))))))</f>
        <v>ok</v>
      </c>
      <c r="AA116" s="49">
        <f t="shared" si="26"/>
        <v>0</v>
      </c>
      <c r="AC116" s="49" t="str">
        <f t="shared" si="27"/>
        <v/>
      </c>
      <c r="AD116" s="180" t="str">
        <f t="shared" si="28"/>
        <v/>
      </c>
      <c r="AE116" s="63">
        <f t="shared" si="29"/>
        <v>0</v>
      </c>
    </row>
    <row r="117" spans="1:31" ht="39.950000000000003" customHeight="1" x14ac:dyDescent="0.2">
      <c r="A117" s="7">
        <v>97</v>
      </c>
      <c r="B117" s="183"/>
      <c r="C117" s="183"/>
      <c r="D117" s="183"/>
      <c r="E117" s="149"/>
      <c r="F117" s="175"/>
      <c r="G117" s="162"/>
      <c r="H117" s="64"/>
      <c r="I117" s="65"/>
      <c r="J117" s="58">
        <f t="shared" si="18"/>
        <v>0</v>
      </c>
      <c r="K117" s="65"/>
      <c r="L117" s="65"/>
      <c r="M117" s="65"/>
      <c r="N117" s="65"/>
      <c r="O117" s="65"/>
      <c r="P117" s="58">
        <f t="shared" ref="P117:P223" si="30">SUM(K117:O117)</f>
        <v>0</v>
      </c>
      <c r="Q117" s="59" t="str">
        <f t="shared" ref="Q117:Q223" si="31">IF(ROUNDDOWN(H117*I117,2)-ROUNDDOWN(SUM(K117:O117),2)=0,"","zlý súčet")</f>
        <v/>
      </c>
      <c r="R117" s="60"/>
      <c r="S117" s="66"/>
      <c r="T117" s="67">
        <f t="shared" ref="T117:T223" si="32">P117-S117</f>
        <v>0</v>
      </c>
      <c r="U117" s="49" t="str">
        <f t="shared" si="23"/>
        <v/>
      </c>
      <c r="V117" s="49" t="str">
        <f t="shared" si="24"/>
        <v>ok</v>
      </c>
      <c r="W117" s="49">
        <f t="shared" si="25"/>
        <v>0</v>
      </c>
      <c r="X117" s="49">
        <f t="shared" si="22"/>
        <v>0</v>
      </c>
      <c r="Z117" s="86" t="str">
        <f>IF(AND(OR($D$4="vyberte oblasť",$D$4="")),"ok",IF(AND($D$4&lt;&gt;"",J117=0),"ok",IF(AND($D$4=$W$10,OR(G117={"a)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výrobkov"})),"ok",IF(AND($D$4=$W$11,OR(G117={"a)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výrobkov"})),"ok",IF(AND($D$4=$W$12,OR(G117={"a)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výrobkov"})),"ok",IF(AND($D$4=$W$13,OR(G117={"a)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výrobkov"})),"ok",IF(AND($D$4=$W$14,OR(G117={"a)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výrobkov"})),"ok",IF(AND($D$4=$W$15,OR(G117={"a)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výrobkov"})),"ok",IF(AND($D$4=$W$16,OR(G117={"a)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výrobkov"})),"ok",IF(AND($D$4=$W$17,G117=""),"ok","chyba"))))))))))</f>
        <v>ok</v>
      </c>
      <c r="AA117" s="49">
        <f t="shared" si="26"/>
        <v>0</v>
      </c>
      <c r="AC117" s="49" t="str">
        <f t="shared" si="27"/>
        <v/>
      </c>
      <c r="AD117" s="180" t="str">
        <f t="shared" si="28"/>
        <v/>
      </c>
      <c r="AE117" s="63">
        <f t="shared" si="29"/>
        <v>0</v>
      </c>
    </row>
    <row r="118" spans="1:31" ht="39.950000000000003" customHeight="1" x14ac:dyDescent="0.2">
      <c r="A118" s="7">
        <v>98</v>
      </c>
      <c r="B118" s="183"/>
      <c r="C118" s="183"/>
      <c r="D118" s="183"/>
      <c r="E118" s="149"/>
      <c r="F118" s="175"/>
      <c r="G118" s="162"/>
      <c r="H118" s="64"/>
      <c r="I118" s="65"/>
      <c r="J118" s="58">
        <f t="shared" si="18"/>
        <v>0</v>
      </c>
      <c r="K118" s="65"/>
      <c r="L118" s="65"/>
      <c r="M118" s="65"/>
      <c r="N118" s="65"/>
      <c r="O118" s="65"/>
      <c r="P118" s="58">
        <f t="shared" si="30"/>
        <v>0</v>
      </c>
      <c r="Q118" s="59" t="str">
        <f t="shared" si="31"/>
        <v/>
      </c>
      <c r="R118" s="60"/>
      <c r="S118" s="66"/>
      <c r="T118" s="67">
        <f t="shared" si="32"/>
        <v>0</v>
      </c>
      <c r="U118" s="49" t="str">
        <f t="shared" si="23"/>
        <v/>
      </c>
      <c r="V118" s="49" t="str">
        <f t="shared" si="24"/>
        <v>ok</v>
      </c>
      <c r="W118" s="49">
        <f t="shared" si="25"/>
        <v>0</v>
      </c>
      <c r="X118" s="49">
        <f t="shared" si="22"/>
        <v>0</v>
      </c>
      <c r="Z118" s="86" t="str">
        <f>IF(AND(OR($D$4="vyberte oblasť",$D$4="")),"ok",IF(AND($D$4&lt;&gt;"",J118=0),"ok",IF(AND($D$4=$W$10,OR(G118={"a)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výrobkov"})),"ok",IF(AND($D$4=$W$11,OR(G118={"a)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výrobkov"})),"ok",IF(AND($D$4=$W$12,OR(G118={"a)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výrobkov"})),"ok",IF(AND($D$4=$W$13,OR(G118={"a)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výrobkov"})),"ok",IF(AND($D$4=$W$14,OR(G118={"a)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výrobkov"})),"ok",IF(AND($D$4=$W$15,OR(G118={"a)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výrobkov"})),"ok",IF(AND($D$4=$W$16,OR(G118={"a)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výrobkov"})),"ok",IF(AND($D$4=$W$17,G118=""),"ok","chyba"))))))))))</f>
        <v>ok</v>
      </c>
      <c r="AA118" s="49">
        <f t="shared" si="26"/>
        <v>0</v>
      </c>
      <c r="AC118" s="49" t="str">
        <f t="shared" si="27"/>
        <v/>
      </c>
      <c r="AD118" s="180" t="str">
        <f t="shared" si="28"/>
        <v/>
      </c>
      <c r="AE118" s="63">
        <f t="shared" si="29"/>
        <v>0</v>
      </c>
    </row>
    <row r="119" spans="1:31" ht="39.950000000000003" customHeight="1" x14ac:dyDescent="0.2">
      <c r="A119" s="7">
        <v>99</v>
      </c>
      <c r="B119" s="183"/>
      <c r="C119" s="183"/>
      <c r="D119" s="183"/>
      <c r="E119" s="149"/>
      <c r="F119" s="175"/>
      <c r="G119" s="162"/>
      <c r="H119" s="64"/>
      <c r="I119" s="65"/>
      <c r="J119" s="58">
        <f t="shared" si="18"/>
        <v>0</v>
      </c>
      <c r="K119" s="65"/>
      <c r="L119" s="65"/>
      <c r="M119" s="65"/>
      <c r="N119" s="65"/>
      <c r="O119" s="65"/>
      <c r="P119" s="58">
        <f t="shared" si="30"/>
        <v>0</v>
      </c>
      <c r="Q119" s="59" t="str">
        <f t="shared" si="31"/>
        <v/>
      </c>
      <c r="R119" s="60"/>
      <c r="S119" s="66"/>
      <c r="T119" s="67">
        <f t="shared" si="32"/>
        <v>0</v>
      </c>
      <c r="U119" s="49" t="str">
        <f t="shared" si="23"/>
        <v/>
      </c>
      <c r="V119" s="49" t="str">
        <f t="shared" si="24"/>
        <v>ok</v>
      </c>
      <c r="W119" s="49">
        <f t="shared" si="25"/>
        <v>0</v>
      </c>
      <c r="X119" s="49">
        <f t="shared" si="22"/>
        <v>0</v>
      </c>
      <c r="Z119" s="86" t="str">
        <f>IF(AND(OR($D$4="vyberte oblasť",$D$4="")),"ok",IF(AND($D$4&lt;&gt;"",J119=0),"ok",IF(AND($D$4=$W$10,OR(G119={"a)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výrobkov"})),"ok",IF(AND($D$4=$W$11,OR(G119={"a)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výrobkov"})),"ok",IF(AND($D$4=$W$12,OR(G119={"a)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výrobkov"})),"ok",IF(AND($D$4=$W$13,OR(G119={"a)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výrobkov"})),"ok",IF(AND($D$4=$W$14,OR(G119={"a)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výrobkov"})),"ok",IF(AND($D$4=$W$15,OR(G119={"a)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výrobkov"})),"ok",IF(AND($D$4=$W$16,OR(G119={"a)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výrobkov"})),"ok",IF(AND($D$4=$W$17,G119=""),"ok","chyba"))))))))))</f>
        <v>ok</v>
      </c>
      <c r="AA119" s="49">
        <f t="shared" si="26"/>
        <v>0</v>
      </c>
      <c r="AC119" s="49" t="str">
        <f t="shared" si="27"/>
        <v/>
      </c>
      <c r="AD119" s="180" t="str">
        <f t="shared" si="28"/>
        <v/>
      </c>
      <c r="AE119" s="63">
        <f t="shared" si="29"/>
        <v>0</v>
      </c>
    </row>
    <row r="120" spans="1:31" ht="39.950000000000003" customHeight="1" x14ac:dyDescent="0.2">
      <c r="A120" s="7">
        <v>100</v>
      </c>
      <c r="B120" s="183"/>
      <c r="C120" s="183"/>
      <c r="D120" s="183"/>
      <c r="E120" s="149"/>
      <c r="F120" s="175"/>
      <c r="G120" s="162"/>
      <c r="H120" s="64"/>
      <c r="I120" s="65"/>
      <c r="J120" s="58">
        <f t="shared" si="18"/>
        <v>0</v>
      </c>
      <c r="K120" s="65"/>
      <c r="L120" s="65"/>
      <c r="M120" s="65"/>
      <c r="N120" s="65"/>
      <c r="O120" s="65"/>
      <c r="P120" s="58">
        <f t="shared" si="30"/>
        <v>0</v>
      </c>
      <c r="Q120" s="59" t="str">
        <f t="shared" si="31"/>
        <v/>
      </c>
      <c r="R120" s="60"/>
      <c r="S120" s="66"/>
      <c r="T120" s="67">
        <f t="shared" si="32"/>
        <v>0</v>
      </c>
      <c r="U120" s="49" t="str">
        <f t="shared" si="23"/>
        <v/>
      </c>
      <c r="V120" s="49" t="str">
        <f t="shared" si="24"/>
        <v>ok</v>
      </c>
      <c r="W120" s="49">
        <f t="shared" si="25"/>
        <v>0</v>
      </c>
      <c r="X120" s="49">
        <f t="shared" si="22"/>
        <v>0</v>
      </c>
      <c r="Z120" s="86" t="str">
        <f>IF(AND(OR($D$4="vyberte oblasť",$D$4="")),"ok",IF(AND($D$4&lt;&gt;"",J120=0),"ok",IF(AND($D$4=$W$10,OR(G120={"a)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výrobkov"})),"ok",IF(AND($D$4=$W$11,OR(G120={"a)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výrobkov"})),"ok",IF(AND($D$4=$W$12,OR(G120={"a)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výrobkov"})),"ok",IF(AND($D$4=$W$13,OR(G120={"a)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výrobkov"})),"ok",IF(AND($D$4=$W$14,OR(G120={"a)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výrobkov"})),"ok",IF(AND($D$4=$W$15,OR(G120={"a)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výrobkov"})),"ok",IF(AND($D$4=$W$16,OR(G120={"a)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výrobkov"})),"ok",IF(AND($D$4=$W$17,G120=""),"ok","chyba"))))))))))</f>
        <v>ok</v>
      </c>
      <c r="AA120" s="49">
        <f t="shared" si="26"/>
        <v>0</v>
      </c>
      <c r="AC120" s="49" t="str">
        <f t="shared" si="27"/>
        <v/>
      </c>
      <c r="AD120" s="180" t="str">
        <f t="shared" si="28"/>
        <v/>
      </c>
      <c r="AE120" s="63">
        <f t="shared" si="29"/>
        <v>0</v>
      </c>
    </row>
    <row r="121" spans="1:31" ht="39.950000000000003" customHeight="1" x14ac:dyDescent="0.2">
      <c r="A121" s="7">
        <v>101</v>
      </c>
      <c r="B121" s="183"/>
      <c r="C121" s="183"/>
      <c r="D121" s="183"/>
      <c r="E121" s="149"/>
      <c r="F121" s="175"/>
      <c r="G121" s="162"/>
      <c r="H121" s="64"/>
      <c r="I121" s="65"/>
      <c r="J121" s="58">
        <f t="shared" ref="J121:J130" si="33">ROUNDDOWN(H121*I121,2)</f>
        <v>0</v>
      </c>
      <c r="K121" s="65"/>
      <c r="L121" s="65"/>
      <c r="M121" s="65"/>
      <c r="N121" s="65"/>
      <c r="O121" s="65"/>
      <c r="P121" s="58">
        <f t="shared" ref="P121:P130" si="34">SUM(K121:O121)</f>
        <v>0</v>
      </c>
      <c r="Q121" s="59" t="str">
        <f t="shared" ref="Q121:Q130" si="35">IF(ROUNDDOWN(H121*I121,2)-ROUNDDOWN(SUM(K121:O121),2)=0,"","zlý súčet")</f>
        <v/>
      </c>
      <c r="R121" s="60"/>
      <c r="S121" s="66"/>
      <c r="T121" s="67">
        <f t="shared" ref="T121:T130" si="36">P121-S121</f>
        <v>0</v>
      </c>
      <c r="U121" s="49" t="str">
        <f t="shared" si="23"/>
        <v/>
      </c>
      <c r="V121" s="49" t="str">
        <f t="shared" si="24"/>
        <v>ok</v>
      </c>
      <c r="W121" s="49">
        <f t="shared" ref="W121:W130" si="37">IF(V121="chyba",1,0)</f>
        <v>0</v>
      </c>
      <c r="X121" s="49">
        <f t="shared" si="22"/>
        <v>0</v>
      </c>
      <c r="Z121" s="86" t="str">
        <f>IF(AND(OR($D$4="vyberte oblasť",$D$4="")),"ok",IF(AND($D$4&lt;&gt;"",J121=0),"ok",IF(AND($D$4=$W$10,OR(G121={"a)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výrobkov"})),"ok",IF(AND($D$4=$W$11,OR(G121={"a)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výrobkov"})),"ok",IF(AND($D$4=$W$12,OR(G121={"a)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výrobkov"})),"ok",IF(AND($D$4=$W$13,OR(G121={"a)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výrobkov"})),"ok",IF(AND($D$4=$W$14,OR(G121={"a)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výrobkov"})),"ok",IF(AND($D$4=$W$15,OR(G121={"a)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výrobkov"})),"ok",IF(AND($D$4=$W$16,OR(G121={"a)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výrobkov"})),"ok",IF(AND($D$4=$W$17,G121=""),"ok","chyba"))))))))))</f>
        <v>ok</v>
      </c>
      <c r="AA121" s="49">
        <f t="shared" si="26"/>
        <v>0</v>
      </c>
      <c r="AC121" s="49" t="str">
        <f t="shared" si="27"/>
        <v/>
      </c>
      <c r="AD121" s="180" t="str">
        <f t="shared" si="28"/>
        <v/>
      </c>
      <c r="AE121" s="63">
        <f t="shared" si="29"/>
        <v>0</v>
      </c>
    </row>
    <row r="122" spans="1:31" ht="39.950000000000003" customHeight="1" x14ac:dyDescent="0.2">
      <c r="A122" s="7">
        <v>102</v>
      </c>
      <c r="B122" s="183"/>
      <c r="C122" s="183"/>
      <c r="D122" s="183"/>
      <c r="E122" s="149"/>
      <c r="F122" s="175"/>
      <c r="G122" s="162"/>
      <c r="H122" s="64"/>
      <c r="I122" s="65"/>
      <c r="J122" s="58">
        <f t="shared" si="33"/>
        <v>0</v>
      </c>
      <c r="K122" s="65"/>
      <c r="L122" s="65"/>
      <c r="M122" s="65"/>
      <c r="N122" s="65"/>
      <c r="O122" s="65"/>
      <c r="P122" s="58">
        <f t="shared" si="34"/>
        <v>0</v>
      </c>
      <c r="Q122" s="59" t="str">
        <f t="shared" si="35"/>
        <v/>
      </c>
      <c r="R122" s="60"/>
      <c r="S122" s="66"/>
      <c r="T122" s="67">
        <f t="shared" si="36"/>
        <v>0</v>
      </c>
      <c r="U122" s="49" t="str">
        <f t="shared" si="23"/>
        <v/>
      </c>
      <c r="V122" s="49" t="str">
        <f t="shared" si="24"/>
        <v>ok</v>
      </c>
      <c r="W122" s="49">
        <f t="shared" si="37"/>
        <v>0</v>
      </c>
      <c r="X122" s="49">
        <f t="shared" si="22"/>
        <v>0</v>
      </c>
      <c r="Z122" s="86" t="str">
        <f>IF(AND(OR($D$4="vyberte oblasť",$D$4="")),"ok",IF(AND($D$4&lt;&gt;"",J122=0),"ok",IF(AND($D$4=$W$10,OR(G122={"a)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výrobkov"})),"ok",IF(AND($D$4=$W$11,OR(G122={"a)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výrobkov"})),"ok",IF(AND($D$4=$W$12,OR(G122={"a)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výrobkov"})),"ok",IF(AND($D$4=$W$13,OR(G122={"a)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výrobkov"})),"ok",IF(AND($D$4=$W$14,OR(G122={"a)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výrobkov"})),"ok",IF(AND($D$4=$W$15,OR(G122={"a)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výrobkov"})),"ok",IF(AND($D$4=$W$16,OR(G122={"a)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výrobkov"})),"ok",IF(AND($D$4=$W$17,G122=""),"ok","chyba"))))))))))</f>
        <v>ok</v>
      </c>
      <c r="AA122" s="49">
        <f t="shared" si="26"/>
        <v>0</v>
      </c>
      <c r="AC122" s="49" t="str">
        <f t="shared" si="27"/>
        <v/>
      </c>
      <c r="AD122" s="180" t="str">
        <f t="shared" si="28"/>
        <v/>
      </c>
      <c r="AE122" s="63">
        <f t="shared" si="29"/>
        <v>0</v>
      </c>
    </row>
    <row r="123" spans="1:31" ht="39.950000000000003" customHeight="1" x14ac:dyDescent="0.2">
      <c r="A123" s="7">
        <v>103</v>
      </c>
      <c r="B123" s="183"/>
      <c r="C123" s="183"/>
      <c r="D123" s="183"/>
      <c r="E123" s="149"/>
      <c r="F123" s="175"/>
      <c r="G123" s="162"/>
      <c r="H123" s="64"/>
      <c r="I123" s="65"/>
      <c r="J123" s="58">
        <f t="shared" si="33"/>
        <v>0</v>
      </c>
      <c r="K123" s="65"/>
      <c r="L123" s="65"/>
      <c r="M123" s="65"/>
      <c r="N123" s="65"/>
      <c r="O123" s="65"/>
      <c r="P123" s="58">
        <f t="shared" si="34"/>
        <v>0</v>
      </c>
      <c r="Q123" s="59" t="str">
        <f t="shared" si="35"/>
        <v/>
      </c>
      <c r="R123" s="60"/>
      <c r="S123" s="66"/>
      <c r="T123" s="67">
        <f t="shared" si="36"/>
        <v>0</v>
      </c>
      <c r="U123" s="49" t="str">
        <f t="shared" si="23"/>
        <v/>
      </c>
      <c r="V123" s="49" t="str">
        <f t="shared" si="24"/>
        <v>ok</v>
      </c>
      <c r="W123" s="49">
        <f t="shared" si="37"/>
        <v>0</v>
      </c>
      <c r="X123" s="49">
        <f t="shared" si="22"/>
        <v>0</v>
      </c>
      <c r="Z123" s="86" t="str">
        <f>IF(AND(OR($D$4="vyberte oblasť",$D$4="")),"ok",IF(AND($D$4&lt;&gt;"",J123=0),"ok",IF(AND($D$4=$W$10,OR(G123={"a)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výrobkov"})),"ok",IF(AND($D$4=$W$11,OR(G123={"a)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výrobkov"})),"ok",IF(AND($D$4=$W$12,OR(G123={"a)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výrobkov"})),"ok",IF(AND($D$4=$W$13,OR(G123={"a)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výrobkov"})),"ok",IF(AND($D$4=$W$14,OR(G123={"a)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výrobkov"})),"ok",IF(AND($D$4=$W$15,OR(G123={"a)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výrobkov"})),"ok",IF(AND($D$4=$W$16,OR(G123={"a)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výrobkov"})),"ok",IF(AND($D$4=$W$17,G123=""),"ok","chyba"))))))))))</f>
        <v>ok</v>
      </c>
      <c r="AA123" s="49">
        <f t="shared" si="26"/>
        <v>0</v>
      </c>
      <c r="AC123" s="49" t="str">
        <f t="shared" si="27"/>
        <v/>
      </c>
      <c r="AD123" s="180" t="str">
        <f t="shared" si="28"/>
        <v/>
      </c>
      <c r="AE123" s="63">
        <f t="shared" si="29"/>
        <v>0</v>
      </c>
    </row>
    <row r="124" spans="1:31" ht="39.950000000000003" customHeight="1" x14ac:dyDescent="0.2">
      <c r="A124" s="7">
        <v>104</v>
      </c>
      <c r="B124" s="183"/>
      <c r="C124" s="183"/>
      <c r="D124" s="183"/>
      <c r="E124" s="149"/>
      <c r="F124" s="175"/>
      <c r="G124" s="162"/>
      <c r="H124" s="64"/>
      <c r="I124" s="65"/>
      <c r="J124" s="58">
        <f t="shared" si="33"/>
        <v>0</v>
      </c>
      <c r="K124" s="65"/>
      <c r="L124" s="65"/>
      <c r="M124" s="65"/>
      <c r="N124" s="65"/>
      <c r="O124" s="65"/>
      <c r="P124" s="58">
        <f t="shared" si="34"/>
        <v>0</v>
      </c>
      <c r="Q124" s="59" t="str">
        <f t="shared" si="35"/>
        <v/>
      </c>
      <c r="R124" s="60"/>
      <c r="S124" s="66"/>
      <c r="T124" s="67">
        <f t="shared" si="36"/>
        <v>0</v>
      </c>
      <c r="U124" s="49" t="str">
        <f t="shared" si="23"/>
        <v/>
      </c>
      <c r="V124" s="49" t="str">
        <f t="shared" si="24"/>
        <v>ok</v>
      </c>
      <c r="W124" s="49">
        <f t="shared" si="37"/>
        <v>0</v>
      </c>
      <c r="X124" s="49">
        <f t="shared" si="22"/>
        <v>0</v>
      </c>
      <c r="Z124" s="86" t="str">
        <f>IF(AND(OR($D$4="vyberte oblasť",$D$4="")),"ok",IF(AND($D$4&lt;&gt;"",J124=0),"ok",IF(AND($D$4=$W$10,OR(G124={"a)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výrobkov"})),"ok",IF(AND($D$4=$W$11,OR(G124={"a)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výrobkov"})),"ok",IF(AND($D$4=$W$12,OR(G124={"a)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výrobkov"})),"ok",IF(AND($D$4=$W$13,OR(G124={"a)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výrobkov"})),"ok",IF(AND($D$4=$W$14,OR(G124={"a)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výrobkov"})),"ok",IF(AND($D$4=$W$15,OR(G124={"a)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výrobkov"})),"ok",IF(AND($D$4=$W$16,OR(G124={"a)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výrobkov"})),"ok",IF(AND($D$4=$W$17,G124=""),"ok","chyba"))))))))))</f>
        <v>ok</v>
      </c>
      <c r="AA124" s="49">
        <f t="shared" si="26"/>
        <v>0</v>
      </c>
      <c r="AC124" s="49" t="str">
        <f t="shared" si="27"/>
        <v/>
      </c>
      <c r="AD124" s="180" t="str">
        <f t="shared" si="28"/>
        <v/>
      </c>
      <c r="AE124" s="63">
        <f t="shared" si="29"/>
        <v>0</v>
      </c>
    </row>
    <row r="125" spans="1:31" ht="39.950000000000003" customHeight="1" x14ac:dyDescent="0.2">
      <c r="A125" s="7">
        <v>105</v>
      </c>
      <c r="B125" s="183"/>
      <c r="C125" s="183"/>
      <c r="D125" s="183"/>
      <c r="E125" s="149"/>
      <c r="F125" s="175"/>
      <c r="G125" s="162"/>
      <c r="H125" s="64"/>
      <c r="I125" s="65"/>
      <c r="J125" s="58">
        <f t="shared" si="33"/>
        <v>0</v>
      </c>
      <c r="K125" s="65"/>
      <c r="L125" s="65"/>
      <c r="M125" s="65"/>
      <c r="N125" s="65"/>
      <c r="O125" s="65"/>
      <c r="P125" s="58">
        <f t="shared" si="34"/>
        <v>0</v>
      </c>
      <c r="Q125" s="59" t="str">
        <f t="shared" si="35"/>
        <v/>
      </c>
      <c r="R125" s="60"/>
      <c r="S125" s="66"/>
      <c r="T125" s="67">
        <f t="shared" si="36"/>
        <v>0</v>
      </c>
      <c r="U125" s="49" t="str">
        <f t="shared" si="23"/>
        <v/>
      </c>
      <c r="V125" s="49" t="str">
        <f t="shared" si="24"/>
        <v>ok</v>
      </c>
      <c r="W125" s="49">
        <f t="shared" si="37"/>
        <v>0</v>
      </c>
      <c r="X125" s="49">
        <f t="shared" si="22"/>
        <v>0</v>
      </c>
      <c r="Z125" s="86" t="str">
        <f>IF(AND(OR($D$4="vyberte oblasť",$D$4="")),"ok",IF(AND($D$4&lt;&gt;"",J125=0),"ok",IF(AND($D$4=$W$10,OR(G125={"a)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výrobkov"})),"ok",IF(AND($D$4=$W$11,OR(G125={"a)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výrobkov"})),"ok",IF(AND($D$4=$W$12,OR(G125={"a)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výrobkov"})),"ok",IF(AND($D$4=$W$13,OR(G125={"a)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výrobkov"})),"ok",IF(AND($D$4=$W$14,OR(G125={"a)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výrobkov"})),"ok",IF(AND($D$4=$W$15,OR(G125={"a)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výrobkov"})),"ok",IF(AND($D$4=$W$16,OR(G125={"a)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výrobkov"})),"ok",IF(AND($D$4=$W$17,G125=""),"ok","chyba"))))))))))</f>
        <v>ok</v>
      </c>
      <c r="AA125" s="49">
        <f t="shared" si="26"/>
        <v>0</v>
      </c>
      <c r="AC125" s="49" t="str">
        <f t="shared" si="27"/>
        <v/>
      </c>
      <c r="AD125" s="180" t="str">
        <f t="shared" si="28"/>
        <v/>
      </c>
      <c r="AE125" s="63">
        <f t="shared" si="29"/>
        <v>0</v>
      </c>
    </row>
    <row r="126" spans="1:31" ht="39.950000000000003" customHeight="1" x14ac:dyDescent="0.2">
      <c r="A126" s="7">
        <v>106</v>
      </c>
      <c r="B126" s="183"/>
      <c r="C126" s="183"/>
      <c r="D126" s="183"/>
      <c r="E126" s="149"/>
      <c r="F126" s="175"/>
      <c r="G126" s="162"/>
      <c r="H126" s="64"/>
      <c r="I126" s="65"/>
      <c r="J126" s="58">
        <f t="shared" si="33"/>
        <v>0</v>
      </c>
      <c r="K126" s="65"/>
      <c r="L126" s="65"/>
      <c r="M126" s="65"/>
      <c r="N126" s="65"/>
      <c r="O126" s="65"/>
      <c r="P126" s="58">
        <f t="shared" si="34"/>
        <v>0</v>
      </c>
      <c r="Q126" s="59" t="str">
        <f t="shared" si="35"/>
        <v/>
      </c>
      <c r="R126" s="60"/>
      <c r="S126" s="66"/>
      <c r="T126" s="67">
        <f t="shared" si="36"/>
        <v>0</v>
      </c>
      <c r="U126" s="49" t="str">
        <f t="shared" si="23"/>
        <v/>
      </c>
      <c r="V126" s="49" t="str">
        <f t="shared" si="24"/>
        <v>ok</v>
      </c>
      <c r="W126" s="49">
        <f t="shared" si="37"/>
        <v>0</v>
      </c>
      <c r="X126" s="49">
        <f t="shared" si="22"/>
        <v>0</v>
      </c>
      <c r="Z126" s="86" t="str">
        <f>IF(AND(OR($D$4="vyberte oblasť",$D$4="")),"ok",IF(AND($D$4&lt;&gt;"",J126=0),"ok",IF(AND($D$4=$W$10,OR(G126={"a)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výrobkov"})),"ok",IF(AND($D$4=$W$11,OR(G126={"a)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výrobkov"})),"ok",IF(AND($D$4=$W$12,OR(G126={"a)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výrobkov"})),"ok",IF(AND($D$4=$W$13,OR(G126={"a)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výrobkov"})),"ok",IF(AND($D$4=$W$14,OR(G126={"a)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výrobkov"})),"ok",IF(AND($D$4=$W$15,OR(G126={"a)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výrobkov"})),"ok",IF(AND($D$4=$W$16,OR(G126={"a)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výrobkov"})),"ok",IF(AND($D$4=$W$17,G126=""),"ok","chyba"))))))))))</f>
        <v>ok</v>
      </c>
      <c r="AA126" s="49">
        <f t="shared" si="26"/>
        <v>0</v>
      </c>
      <c r="AC126" s="49" t="str">
        <f t="shared" si="27"/>
        <v/>
      </c>
      <c r="AD126" s="180" t="str">
        <f t="shared" si="28"/>
        <v/>
      </c>
      <c r="AE126" s="63">
        <f t="shared" si="29"/>
        <v>0</v>
      </c>
    </row>
    <row r="127" spans="1:31" ht="39.950000000000003" customHeight="1" x14ac:dyDescent="0.2">
      <c r="A127" s="7">
        <v>107</v>
      </c>
      <c r="B127" s="183"/>
      <c r="C127" s="183"/>
      <c r="D127" s="183"/>
      <c r="E127" s="149"/>
      <c r="F127" s="175"/>
      <c r="G127" s="162"/>
      <c r="H127" s="64"/>
      <c r="I127" s="65"/>
      <c r="J127" s="58">
        <f t="shared" si="33"/>
        <v>0</v>
      </c>
      <c r="K127" s="65"/>
      <c r="L127" s="65"/>
      <c r="M127" s="65"/>
      <c r="N127" s="65"/>
      <c r="O127" s="65"/>
      <c r="P127" s="58">
        <f t="shared" si="34"/>
        <v>0</v>
      </c>
      <c r="Q127" s="59" t="str">
        <f t="shared" si="35"/>
        <v/>
      </c>
      <c r="R127" s="60"/>
      <c r="S127" s="66"/>
      <c r="T127" s="67">
        <f t="shared" si="36"/>
        <v>0</v>
      </c>
      <c r="U127" s="49" t="str">
        <f t="shared" si="23"/>
        <v/>
      </c>
      <c r="V127" s="49" t="str">
        <f t="shared" si="24"/>
        <v>ok</v>
      </c>
      <c r="W127" s="49">
        <f t="shared" si="37"/>
        <v>0</v>
      </c>
      <c r="X127" s="49">
        <f t="shared" si="22"/>
        <v>0</v>
      </c>
      <c r="Z127" s="86" t="str">
        <f>IF(AND(OR($D$4="vyberte oblasť",$D$4="")),"ok",IF(AND($D$4&lt;&gt;"",J127=0),"ok",IF(AND($D$4=$W$10,OR(G127={"a)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výrobkov"})),"ok",IF(AND($D$4=$W$11,OR(G127={"a)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výrobkov"})),"ok",IF(AND($D$4=$W$12,OR(G127={"a)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výrobkov"})),"ok",IF(AND($D$4=$W$13,OR(G127={"a)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výrobkov"})),"ok",IF(AND($D$4=$W$14,OR(G127={"a)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výrobkov"})),"ok",IF(AND($D$4=$W$15,OR(G127={"a)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výrobkov"})),"ok",IF(AND($D$4=$W$16,OR(G127={"a)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výrobkov"})),"ok",IF(AND($D$4=$W$17,G127=""),"ok","chyba"))))))))))</f>
        <v>ok</v>
      </c>
      <c r="AA127" s="49">
        <f t="shared" si="26"/>
        <v>0</v>
      </c>
      <c r="AC127" s="49" t="str">
        <f t="shared" si="27"/>
        <v/>
      </c>
      <c r="AD127" s="180" t="str">
        <f t="shared" si="28"/>
        <v/>
      </c>
      <c r="AE127" s="63">
        <f t="shared" si="29"/>
        <v>0</v>
      </c>
    </row>
    <row r="128" spans="1:31" ht="39.950000000000003" customHeight="1" x14ac:dyDescent="0.2">
      <c r="A128" s="7">
        <v>108</v>
      </c>
      <c r="B128" s="183"/>
      <c r="C128" s="183"/>
      <c r="D128" s="183"/>
      <c r="E128" s="149"/>
      <c r="F128" s="175"/>
      <c r="G128" s="162"/>
      <c r="H128" s="64"/>
      <c r="I128" s="65"/>
      <c r="J128" s="58">
        <f t="shared" si="33"/>
        <v>0</v>
      </c>
      <c r="K128" s="65"/>
      <c r="L128" s="65"/>
      <c r="M128" s="65"/>
      <c r="N128" s="65"/>
      <c r="O128" s="65"/>
      <c r="P128" s="58">
        <f t="shared" si="34"/>
        <v>0</v>
      </c>
      <c r="Q128" s="59" t="str">
        <f t="shared" si="35"/>
        <v/>
      </c>
      <c r="R128" s="60"/>
      <c r="S128" s="66"/>
      <c r="T128" s="67">
        <f t="shared" si="36"/>
        <v>0</v>
      </c>
      <c r="U128" s="49" t="str">
        <f t="shared" si="23"/>
        <v/>
      </c>
      <c r="V128" s="49" t="str">
        <f t="shared" si="24"/>
        <v>ok</v>
      </c>
      <c r="W128" s="49">
        <f t="shared" si="37"/>
        <v>0</v>
      </c>
      <c r="X128" s="49">
        <f t="shared" si="22"/>
        <v>0</v>
      </c>
      <c r="Z128" s="86" t="str">
        <f>IF(AND(OR($D$4="vyberte oblasť",$D$4="")),"ok",IF(AND($D$4&lt;&gt;"",J128=0),"ok",IF(AND($D$4=$W$10,OR(G128={"a)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výrobkov"})),"ok",IF(AND($D$4=$W$11,OR(G128={"a)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výrobkov"})),"ok",IF(AND($D$4=$W$12,OR(G128={"a)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výrobkov"})),"ok",IF(AND($D$4=$W$13,OR(G128={"a)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výrobkov"})),"ok",IF(AND($D$4=$W$14,OR(G128={"a)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výrobkov"})),"ok",IF(AND($D$4=$W$15,OR(G128={"a)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výrobkov"})),"ok",IF(AND($D$4=$W$16,OR(G128={"a)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výrobkov"})),"ok",IF(AND($D$4=$W$17,G128=""),"ok","chyba"))))))))))</f>
        <v>ok</v>
      </c>
      <c r="AA128" s="49">
        <f t="shared" si="26"/>
        <v>0</v>
      </c>
      <c r="AC128" s="49" t="str">
        <f t="shared" si="27"/>
        <v/>
      </c>
      <c r="AD128" s="180" t="str">
        <f t="shared" si="28"/>
        <v/>
      </c>
      <c r="AE128" s="63">
        <f t="shared" si="29"/>
        <v>0</v>
      </c>
    </row>
    <row r="129" spans="1:31" ht="39.950000000000003" customHeight="1" x14ac:dyDescent="0.2">
      <c r="A129" s="7">
        <v>109</v>
      </c>
      <c r="B129" s="183"/>
      <c r="C129" s="183"/>
      <c r="D129" s="183"/>
      <c r="E129" s="149"/>
      <c r="F129" s="175"/>
      <c r="G129" s="162"/>
      <c r="H129" s="64"/>
      <c r="I129" s="65"/>
      <c r="J129" s="58">
        <f t="shared" si="33"/>
        <v>0</v>
      </c>
      <c r="K129" s="65"/>
      <c r="L129" s="65"/>
      <c r="M129" s="65"/>
      <c r="N129" s="65"/>
      <c r="O129" s="65"/>
      <c r="P129" s="58">
        <f t="shared" si="34"/>
        <v>0</v>
      </c>
      <c r="Q129" s="59" t="str">
        <f t="shared" si="35"/>
        <v/>
      </c>
      <c r="R129" s="60"/>
      <c r="S129" s="66"/>
      <c r="T129" s="67">
        <f t="shared" si="36"/>
        <v>0</v>
      </c>
      <c r="U129" s="49" t="str">
        <f t="shared" si="23"/>
        <v/>
      </c>
      <c r="V129" s="49" t="str">
        <f t="shared" si="24"/>
        <v>ok</v>
      </c>
      <c r="W129" s="49">
        <f t="shared" si="37"/>
        <v>0</v>
      </c>
      <c r="X129" s="49">
        <f t="shared" si="22"/>
        <v>0</v>
      </c>
      <c r="Z129" s="86" t="str">
        <f>IF(AND(OR($D$4="vyberte oblasť",$D$4="")),"ok",IF(AND($D$4&lt;&gt;"",J129=0),"ok",IF(AND($D$4=$W$10,OR(G129={"a)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výrobkov"})),"ok",IF(AND($D$4=$W$11,OR(G129={"a)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výrobkov"})),"ok",IF(AND($D$4=$W$12,OR(G129={"a)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výrobkov"})),"ok",IF(AND($D$4=$W$13,OR(G129={"a)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výrobkov"})),"ok",IF(AND($D$4=$W$14,OR(G129={"a)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výrobkov"})),"ok",IF(AND($D$4=$W$15,OR(G129={"a)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výrobkov"})),"ok",IF(AND($D$4=$W$16,OR(G129={"a)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výrobkov"})),"ok",IF(AND($D$4=$W$17,G129=""),"ok","chyba"))))))))))</f>
        <v>ok</v>
      </c>
      <c r="AA129" s="49">
        <f t="shared" si="26"/>
        <v>0</v>
      </c>
      <c r="AC129" s="49" t="str">
        <f t="shared" si="27"/>
        <v/>
      </c>
      <c r="AD129" s="180" t="str">
        <f t="shared" si="28"/>
        <v/>
      </c>
      <c r="AE129" s="63">
        <f t="shared" si="29"/>
        <v>0</v>
      </c>
    </row>
    <row r="130" spans="1:31" ht="39.950000000000003" customHeight="1" x14ac:dyDescent="0.2">
      <c r="A130" s="7">
        <v>110</v>
      </c>
      <c r="B130" s="183"/>
      <c r="C130" s="183"/>
      <c r="D130" s="183"/>
      <c r="E130" s="149"/>
      <c r="F130" s="175"/>
      <c r="G130" s="162"/>
      <c r="H130" s="64"/>
      <c r="I130" s="65"/>
      <c r="J130" s="58">
        <f t="shared" si="33"/>
        <v>0</v>
      </c>
      <c r="K130" s="65"/>
      <c r="L130" s="65"/>
      <c r="M130" s="65"/>
      <c r="N130" s="65"/>
      <c r="O130" s="65"/>
      <c r="P130" s="58">
        <f t="shared" si="34"/>
        <v>0</v>
      </c>
      <c r="Q130" s="59" t="str">
        <f t="shared" si="35"/>
        <v/>
      </c>
      <c r="R130" s="60"/>
      <c r="S130" s="66"/>
      <c r="T130" s="67">
        <f t="shared" si="36"/>
        <v>0</v>
      </c>
      <c r="U130" s="49" t="str">
        <f t="shared" si="23"/>
        <v/>
      </c>
      <c r="V130" s="49" t="str">
        <f t="shared" si="24"/>
        <v>ok</v>
      </c>
      <c r="W130" s="49">
        <f t="shared" si="37"/>
        <v>0</v>
      </c>
      <c r="X130" s="49">
        <f t="shared" si="22"/>
        <v>0</v>
      </c>
      <c r="Z130" s="86" t="str">
        <f>IF(AND(OR($D$4="vyberte oblasť",$D$4="")),"ok",IF(AND($D$4&lt;&gt;"",J130=0),"ok",IF(AND($D$4=$W$10,OR(G130={"a)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výrobkov"})),"ok",IF(AND($D$4=$W$11,OR(G130={"a)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výrobkov"})),"ok",IF(AND($D$4=$W$12,OR(G130={"a)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výrobkov"})),"ok",IF(AND($D$4=$W$13,OR(G130={"a)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výrobkov"})),"ok",IF(AND($D$4=$W$14,OR(G130={"a)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výrobkov"})),"ok",IF(AND($D$4=$W$15,OR(G130={"a)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výrobkov"})),"ok",IF(AND($D$4=$W$16,OR(G130={"a)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výrobkov"})),"ok",IF(AND($D$4=$W$17,G130=""),"ok","chyba"))))))))))</f>
        <v>ok</v>
      </c>
      <c r="AA130" s="49">
        <f t="shared" si="26"/>
        <v>0</v>
      </c>
      <c r="AC130" s="49" t="str">
        <f t="shared" si="27"/>
        <v/>
      </c>
      <c r="AD130" s="180" t="str">
        <f t="shared" si="28"/>
        <v/>
      </c>
      <c r="AE130" s="63">
        <f t="shared" si="29"/>
        <v>0</v>
      </c>
    </row>
    <row r="131" spans="1:31" ht="39.950000000000003" customHeight="1" x14ac:dyDescent="0.2">
      <c r="A131" s="7">
        <v>111</v>
      </c>
      <c r="B131" s="183"/>
      <c r="C131" s="183"/>
      <c r="D131" s="183"/>
      <c r="E131" s="149"/>
      <c r="F131" s="175"/>
      <c r="G131" s="162"/>
      <c r="H131" s="64"/>
      <c r="I131" s="65"/>
      <c r="J131" s="58">
        <f t="shared" si="18"/>
        <v>0</v>
      </c>
      <c r="K131" s="65"/>
      <c r="L131" s="65"/>
      <c r="M131" s="65"/>
      <c r="N131" s="65"/>
      <c r="O131" s="65"/>
      <c r="P131" s="58">
        <f t="shared" si="30"/>
        <v>0</v>
      </c>
      <c r="Q131" s="59" t="str">
        <f t="shared" si="31"/>
        <v/>
      </c>
      <c r="R131" s="60"/>
      <c r="S131" s="66"/>
      <c r="T131" s="67">
        <f t="shared" si="32"/>
        <v>0</v>
      </c>
      <c r="U131" s="49" t="str">
        <f t="shared" si="23"/>
        <v/>
      </c>
      <c r="V131" s="49" t="str">
        <f t="shared" si="24"/>
        <v>ok</v>
      </c>
      <c r="W131" s="49">
        <f t="shared" si="25"/>
        <v>0</v>
      </c>
      <c r="X131" s="49">
        <f t="shared" si="22"/>
        <v>0</v>
      </c>
      <c r="Z131" s="86" t="str">
        <f>IF(AND(OR($D$4="vyberte oblasť",$D$4="")),"ok",IF(AND($D$4&lt;&gt;"",J131=0),"ok",IF(AND($D$4=$W$10,OR(G131={"a)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výrobkov"})),"ok",IF(AND($D$4=$W$11,OR(G131={"a)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výrobkov"})),"ok",IF(AND($D$4=$W$12,OR(G131={"a)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výrobkov"})),"ok",IF(AND($D$4=$W$13,OR(G131={"a)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výrobkov"})),"ok",IF(AND($D$4=$W$14,OR(G131={"a)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výrobkov"})),"ok",IF(AND($D$4=$W$15,OR(G131={"a)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výrobkov"})),"ok",IF(AND($D$4=$W$16,OR(G131={"a)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výrobkov"})),"ok",IF(AND($D$4=$W$17,G131=""),"ok","chyba"))))))))))</f>
        <v>ok</v>
      </c>
      <c r="AA131" s="49">
        <f t="shared" si="26"/>
        <v>0</v>
      </c>
      <c r="AC131" s="49" t="str">
        <f t="shared" si="27"/>
        <v/>
      </c>
      <c r="AD131" s="180" t="str">
        <f t="shared" si="28"/>
        <v/>
      </c>
      <c r="AE131" s="63">
        <f t="shared" si="29"/>
        <v>0</v>
      </c>
    </row>
    <row r="132" spans="1:31" ht="39.950000000000003" customHeight="1" x14ac:dyDescent="0.2">
      <c r="A132" s="7">
        <v>112</v>
      </c>
      <c r="B132" s="183"/>
      <c r="C132" s="183"/>
      <c r="D132" s="183"/>
      <c r="E132" s="149"/>
      <c r="F132" s="175"/>
      <c r="G132" s="162"/>
      <c r="H132" s="64"/>
      <c r="I132" s="65"/>
      <c r="J132" s="58">
        <f t="shared" si="18"/>
        <v>0</v>
      </c>
      <c r="K132" s="65"/>
      <c r="L132" s="65"/>
      <c r="M132" s="65"/>
      <c r="N132" s="65"/>
      <c r="O132" s="65"/>
      <c r="P132" s="58">
        <f t="shared" si="30"/>
        <v>0</v>
      </c>
      <c r="Q132" s="59" t="str">
        <f t="shared" si="31"/>
        <v/>
      </c>
      <c r="R132" s="60"/>
      <c r="S132" s="66"/>
      <c r="T132" s="67">
        <f t="shared" si="32"/>
        <v>0</v>
      </c>
      <c r="U132" s="49" t="str">
        <f t="shared" si="23"/>
        <v/>
      </c>
      <c r="V132" s="49" t="str">
        <f t="shared" si="24"/>
        <v>ok</v>
      </c>
      <c r="W132" s="49">
        <f t="shared" si="25"/>
        <v>0</v>
      </c>
      <c r="X132" s="49">
        <f t="shared" si="22"/>
        <v>0</v>
      </c>
      <c r="Z132" s="86" t="str">
        <f>IF(AND(OR($D$4="vyberte oblasť",$D$4="")),"ok",IF(AND($D$4&lt;&gt;"",J132=0),"ok",IF(AND($D$4=$W$10,OR(G132={"a)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výrobkov"})),"ok",IF(AND($D$4=$W$11,OR(G132={"a)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výrobkov"})),"ok",IF(AND($D$4=$W$12,OR(G132={"a)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výrobkov"})),"ok",IF(AND($D$4=$W$13,OR(G132={"a)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výrobkov"})),"ok",IF(AND($D$4=$W$14,OR(G132={"a)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výrobkov"})),"ok",IF(AND($D$4=$W$15,OR(G132={"a)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výrobkov"})),"ok",IF(AND($D$4=$W$16,OR(G132={"a)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výrobkov"})),"ok",IF(AND($D$4=$W$17,G132=""),"ok","chyba"))))))))))</f>
        <v>ok</v>
      </c>
      <c r="AA132" s="49">
        <f t="shared" si="26"/>
        <v>0</v>
      </c>
      <c r="AC132" s="49" t="str">
        <f t="shared" si="27"/>
        <v/>
      </c>
      <c r="AD132" s="180" t="str">
        <f t="shared" si="28"/>
        <v/>
      </c>
      <c r="AE132" s="63">
        <f t="shared" si="29"/>
        <v>0</v>
      </c>
    </row>
    <row r="133" spans="1:31" ht="39.950000000000003" customHeight="1" x14ac:dyDescent="0.2">
      <c r="A133" s="7">
        <v>113</v>
      </c>
      <c r="B133" s="183"/>
      <c r="C133" s="183"/>
      <c r="D133" s="183"/>
      <c r="E133" s="149"/>
      <c r="F133" s="175"/>
      <c r="G133" s="162"/>
      <c r="H133" s="64"/>
      <c r="I133" s="65"/>
      <c r="J133" s="58">
        <f t="shared" si="18"/>
        <v>0</v>
      </c>
      <c r="K133" s="65"/>
      <c r="L133" s="65"/>
      <c r="M133" s="65"/>
      <c r="N133" s="65"/>
      <c r="O133" s="65"/>
      <c r="P133" s="58">
        <f t="shared" si="30"/>
        <v>0</v>
      </c>
      <c r="Q133" s="59" t="str">
        <f t="shared" si="31"/>
        <v/>
      </c>
      <c r="R133" s="60"/>
      <c r="S133" s="66"/>
      <c r="T133" s="67">
        <f t="shared" si="32"/>
        <v>0</v>
      </c>
      <c r="U133" s="49" t="str">
        <f t="shared" si="23"/>
        <v/>
      </c>
      <c r="V133" s="49" t="str">
        <f t="shared" si="24"/>
        <v>ok</v>
      </c>
      <c r="W133" s="49">
        <f t="shared" si="25"/>
        <v>0</v>
      </c>
      <c r="X133" s="49">
        <f t="shared" si="22"/>
        <v>0</v>
      </c>
      <c r="Z133" s="86" t="str">
        <f>IF(AND(OR($D$4="vyberte oblasť",$D$4="")),"ok",IF(AND($D$4&lt;&gt;"",J133=0),"ok",IF(AND($D$4=$W$10,OR(G133={"a)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výrobkov"})),"ok",IF(AND($D$4=$W$11,OR(G133={"a)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výrobkov"})),"ok",IF(AND($D$4=$W$12,OR(G133={"a)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výrobkov"})),"ok",IF(AND($D$4=$W$13,OR(G133={"a)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výrobkov"})),"ok",IF(AND($D$4=$W$14,OR(G133={"a)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výrobkov"})),"ok",IF(AND($D$4=$W$15,OR(G133={"a)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výrobkov"})),"ok",IF(AND($D$4=$W$16,OR(G133={"a)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výrobkov"})),"ok",IF(AND($D$4=$W$17,G133=""),"ok","chyba"))))))))))</f>
        <v>ok</v>
      </c>
      <c r="AA133" s="49">
        <f t="shared" si="26"/>
        <v>0</v>
      </c>
      <c r="AC133" s="49" t="str">
        <f t="shared" si="27"/>
        <v/>
      </c>
      <c r="AD133" s="180" t="str">
        <f t="shared" si="28"/>
        <v/>
      </c>
      <c r="AE133" s="63">
        <f t="shared" si="29"/>
        <v>0</v>
      </c>
    </row>
    <row r="134" spans="1:31" ht="39.950000000000003" customHeight="1" x14ac:dyDescent="0.2">
      <c r="A134" s="7">
        <v>114</v>
      </c>
      <c r="B134" s="183"/>
      <c r="C134" s="183"/>
      <c r="D134" s="183"/>
      <c r="E134" s="149"/>
      <c r="F134" s="175"/>
      <c r="G134" s="162"/>
      <c r="H134" s="64"/>
      <c r="I134" s="65"/>
      <c r="J134" s="58">
        <f t="shared" si="18"/>
        <v>0</v>
      </c>
      <c r="K134" s="65"/>
      <c r="L134" s="65"/>
      <c r="M134" s="65"/>
      <c r="N134" s="65"/>
      <c r="O134" s="65"/>
      <c r="P134" s="58">
        <f t="shared" si="30"/>
        <v>0</v>
      </c>
      <c r="Q134" s="59" t="str">
        <f t="shared" si="31"/>
        <v/>
      </c>
      <c r="R134" s="60"/>
      <c r="S134" s="66"/>
      <c r="T134" s="67">
        <f t="shared" si="32"/>
        <v>0</v>
      </c>
      <c r="U134" s="49" t="str">
        <f t="shared" si="23"/>
        <v/>
      </c>
      <c r="V134" s="49" t="str">
        <f t="shared" si="24"/>
        <v>ok</v>
      </c>
      <c r="W134" s="49">
        <f t="shared" si="25"/>
        <v>0</v>
      </c>
      <c r="X134" s="49">
        <f t="shared" si="22"/>
        <v>0</v>
      </c>
      <c r="Z134" s="86" t="str">
        <f>IF(AND(OR($D$4="vyberte oblasť",$D$4="")),"ok",IF(AND($D$4&lt;&gt;"",J134=0),"ok",IF(AND($D$4=$W$10,OR(G134={"a)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výrobkov"})),"ok",IF(AND($D$4=$W$11,OR(G134={"a)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výrobkov"})),"ok",IF(AND($D$4=$W$12,OR(G134={"a)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výrobkov"})),"ok",IF(AND($D$4=$W$13,OR(G134={"a)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výrobkov"})),"ok",IF(AND($D$4=$W$14,OR(G134={"a)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výrobkov"})),"ok",IF(AND($D$4=$W$15,OR(G134={"a)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výrobkov"})),"ok",IF(AND($D$4=$W$16,OR(G134={"a)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výrobkov"})),"ok",IF(AND($D$4=$W$17,G134=""),"ok","chyba"))))))))))</f>
        <v>ok</v>
      </c>
      <c r="AA134" s="49">
        <f t="shared" si="26"/>
        <v>0</v>
      </c>
      <c r="AC134" s="49" t="str">
        <f t="shared" si="27"/>
        <v/>
      </c>
      <c r="AD134" s="180" t="str">
        <f t="shared" si="28"/>
        <v/>
      </c>
      <c r="AE134" s="63">
        <f t="shared" si="29"/>
        <v>0</v>
      </c>
    </row>
    <row r="135" spans="1:31" ht="39.950000000000003" customHeight="1" x14ac:dyDescent="0.2">
      <c r="A135" s="7">
        <v>115</v>
      </c>
      <c r="B135" s="183"/>
      <c r="C135" s="183"/>
      <c r="D135" s="183"/>
      <c r="E135" s="149"/>
      <c r="F135" s="175"/>
      <c r="G135" s="162"/>
      <c r="H135" s="64"/>
      <c r="I135" s="65"/>
      <c r="J135" s="58">
        <f t="shared" si="18"/>
        <v>0</v>
      </c>
      <c r="K135" s="65"/>
      <c r="L135" s="65"/>
      <c r="M135" s="65"/>
      <c r="N135" s="65"/>
      <c r="O135" s="65"/>
      <c r="P135" s="58">
        <f t="shared" si="30"/>
        <v>0</v>
      </c>
      <c r="Q135" s="59" t="str">
        <f t="shared" si="31"/>
        <v/>
      </c>
      <c r="R135" s="60"/>
      <c r="S135" s="66"/>
      <c r="T135" s="67">
        <f t="shared" si="32"/>
        <v>0</v>
      </c>
      <c r="U135" s="49" t="str">
        <f t="shared" si="23"/>
        <v/>
      </c>
      <c r="V135" s="49" t="str">
        <f t="shared" si="24"/>
        <v>ok</v>
      </c>
      <c r="W135" s="49">
        <f t="shared" si="25"/>
        <v>0</v>
      </c>
      <c r="X135" s="49">
        <f t="shared" si="22"/>
        <v>0</v>
      </c>
      <c r="Z135" s="86" t="str">
        <f>IF(AND(OR($D$4="vyberte oblasť",$D$4="")),"ok",IF(AND($D$4&lt;&gt;"",J135=0),"ok",IF(AND($D$4=$W$10,OR(G135={"a)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výrobkov"})),"ok",IF(AND($D$4=$W$11,OR(G135={"a)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výrobkov"})),"ok",IF(AND($D$4=$W$12,OR(G135={"a)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výrobkov"})),"ok",IF(AND($D$4=$W$13,OR(G135={"a)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výrobkov"})),"ok",IF(AND($D$4=$W$14,OR(G135={"a)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výrobkov"})),"ok",IF(AND($D$4=$W$15,OR(G135={"a)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výrobkov"})),"ok",IF(AND($D$4=$W$16,OR(G135={"a)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výrobkov"})),"ok",IF(AND($D$4=$W$17,G135=""),"ok","chyba"))))))))))</f>
        <v>ok</v>
      </c>
      <c r="AA135" s="49">
        <f t="shared" si="26"/>
        <v>0</v>
      </c>
      <c r="AC135" s="49" t="str">
        <f t="shared" si="27"/>
        <v/>
      </c>
      <c r="AD135" s="180" t="str">
        <f t="shared" si="28"/>
        <v/>
      </c>
      <c r="AE135" s="63">
        <f t="shared" si="29"/>
        <v>0</v>
      </c>
    </row>
    <row r="136" spans="1:31" ht="39.950000000000003" customHeight="1" x14ac:dyDescent="0.2">
      <c r="A136" s="7">
        <v>116</v>
      </c>
      <c r="B136" s="183"/>
      <c r="C136" s="183"/>
      <c r="D136" s="183"/>
      <c r="E136" s="149"/>
      <c r="F136" s="175"/>
      <c r="G136" s="162"/>
      <c r="H136" s="64"/>
      <c r="I136" s="65"/>
      <c r="J136" s="58">
        <f t="shared" si="18"/>
        <v>0</v>
      </c>
      <c r="K136" s="65"/>
      <c r="L136" s="65"/>
      <c r="M136" s="65"/>
      <c r="N136" s="65"/>
      <c r="O136" s="65"/>
      <c r="P136" s="58">
        <f t="shared" si="30"/>
        <v>0</v>
      </c>
      <c r="Q136" s="59" t="str">
        <f t="shared" si="31"/>
        <v/>
      </c>
      <c r="R136" s="60"/>
      <c r="S136" s="66"/>
      <c r="T136" s="67">
        <f t="shared" si="32"/>
        <v>0</v>
      </c>
      <c r="U136" s="49" t="str">
        <f t="shared" si="23"/>
        <v/>
      </c>
      <c r="V136" s="49" t="str">
        <f t="shared" si="24"/>
        <v>ok</v>
      </c>
      <c r="W136" s="49">
        <f t="shared" si="25"/>
        <v>0</v>
      </c>
      <c r="X136" s="49">
        <f t="shared" si="22"/>
        <v>0</v>
      </c>
      <c r="Z136" s="86" t="str">
        <f>IF(AND(OR($D$4="vyberte oblasť",$D$4="")),"ok",IF(AND($D$4&lt;&gt;"",J136=0),"ok",IF(AND($D$4=$W$10,OR(G136={"a)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výrobkov"})),"ok",IF(AND($D$4=$W$11,OR(G136={"a)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výrobkov"})),"ok",IF(AND($D$4=$W$12,OR(G136={"a)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výrobkov"})),"ok",IF(AND($D$4=$W$13,OR(G136={"a)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výrobkov"})),"ok",IF(AND($D$4=$W$14,OR(G136={"a)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výrobkov"})),"ok",IF(AND($D$4=$W$15,OR(G136={"a)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výrobkov"})),"ok",IF(AND($D$4=$W$16,OR(G136={"a)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výrobkov"})),"ok",IF(AND($D$4=$W$17,G136=""),"ok","chyba"))))))))))</f>
        <v>ok</v>
      </c>
      <c r="AA136" s="49">
        <f t="shared" si="26"/>
        <v>0</v>
      </c>
      <c r="AC136" s="49" t="str">
        <f t="shared" si="27"/>
        <v/>
      </c>
      <c r="AD136" s="180" t="str">
        <f t="shared" si="28"/>
        <v/>
      </c>
      <c r="AE136" s="63">
        <f t="shared" si="29"/>
        <v>0</v>
      </c>
    </row>
    <row r="137" spans="1:31" ht="39.950000000000003" customHeight="1" x14ac:dyDescent="0.2">
      <c r="A137" s="7">
        <v>117</v>
      </c>
      <c r="B137" s="183"/>
      <c r="C137" s="183"/>
      <c r="D137" s="183"/>
      <c r="E137" s="149"/>
      <c r="F137" s="175"/>
      <c r="G137" s="162"/>
      <c r="H137" s="64"/>
      <c r="I137" s="65"/>
      <c r="J137" s="58">
        <f t="shared" si="18"/>
        <v>0</v>
      </c>
      <c r="K137" s="65"/>
      <c r="L137" s="65"/>
      <c r="M137" s="65"/>
      <c r="N137" s="65"/>
      <c r="O137" s="65"/>
      <c r="P137" s="58">
        <f t="shared" si="30"/>
        <v>0</v>
      </c>
      <c r="Q137" s="59" t="str">
        <f t="shared" si="31"/>
        <v/>
      </c>
      <c r="R137" s="60"/>
      <c r="S137" s="66"/>
      <c r="T137" s="67">
        <f t="shared" si="32"/>
        <v>0</v>
      </c>
      <c r="U137" s="49" t="str">
        <f t="shared" si="23"/>
        <v/>
      </c>
      <c r="V137" s="49" t="str">
        <f t="shared" si="24"/>
        <v>ok</v>
      </c>
      <c r="W137" s="49">
        <f t="shared" si="25"/>
        <v>0</v>
      </c>
      <c r="X137" s="49">
        <f t="shared" si="22"/>
        <v>0</v>
      </c>
      <c r="Z137" s="86" t="str">
        <f>IF(AND(OR($D$4="vyberte oblasť",$D$4="")),"ok",IF(AND($D$4&lt;&gt;"",J137=0),"ok",IF(AND($D$4=$W$10,OR(G137={"a)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výrobkov"})),"ok",IF(AND($D$4=$W$11,OR(G137={"a)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výrobkov"})),"ok",IF(AND($D$4=$W$12,OR(G137={"a)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výrobkov"})),"ok",IF(AND($D$4=$W$13,OR(G137={"a)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výrobkov"})),"ok",IF(AND($D$4=$W$14,OR(G137={"a)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výrobkov"})),"ok",IF(AND($D$4=$W$15,OR(G137={"a)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výrobkov"})),"ok",IF(AND($D$4=$W$16,OR(G137={"a)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výrobkov"})),"ok",IF(AND($D$4=$W$17,G137=""),"ok","chyba"))))))))))</f>
        <v>ok</v>
      </c>
      <c r="AA137" s="49">
        <f t="shared" si="26"/>
        <v>0</v>
      </c>
      <c r="AC137" s="49" t="str">
        <f t="shared" si="27"/>
        <v/>
      </c>
      <c r="AD137" s="180" t="str">
        <f t="shared" si="28"/>
        <v/>
      </c>
      <c r="AE137" s="63">
        <f t="shared" si="29"/>
        <v>0</v>
      </c>
    </row>
    <row r="138" spans="1:31" ht="39.950000000000003" customHeight="1" x14ac:dyDescent="0.2">
      <c r="A138" s="7">
        <v>118</v>
      </c>
      <c r="B138" s="183"/>
      <c r="C138" s="183"/>
      <c r="D138" s="183"/>
      <c r="E138" s="149"/>
      <c r="F138" s="175"/>
      <c r="G138" s="162"/>
      <c r="H138" s="64"/>
      <c r="I138" s="65"/>
      <c r="J138" s="58">
        <f t="shared" si="18"/>
        <v>0</v>
      </c>
      <c r="K138" s="65"/>
      <c r="L138" s="65"/>
      <c r="M138" s="65"/>
      <c r="N138" s="65"/>
      <c r="O138" s="65"/>
      <c r="P138" s="58">
        <f t="shared" si="30"/>
        <v>0</v>
      </c>
      <c r="Q138" s="59" t="str">
        <f t="shared" si="31"/>
        <v/>
      </c>
      <c r="R138" s="60"/>
      <c r="S138" s="66"/>
      <c r="T138" s="67">
        <f t="shared" si="32"/>
        <v>0</v>
      </c>
      <c r="U138" s="49" t="str">
        <f t="shared" si="23"/>
        <v/>
      </c>
      <c r="V138" s="49" t="str">
        <f t="shared" si="24"/>
        <v>ok</v>
      </c>
      <c r="W138" s="49">
        <f t="shared" si="25"/>
        <v>0</v>
      </c>
      <c r="X138" s="49">
        <f t="shared" si="22"/>
        <v>0</v>
      </c>
      <c r="Z138" s="86" t="str">
        <f>IF(AND(OR($D$4="vyberte oblasť",$D$4="")),"ok",IF(AND($D$4&lt;&gt;"",J138=0),"ok",IF(AND($D$4=$W$10,OR(G138={"a)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výrobkov"})),"ok",IF(AND($D$4=$W$11,OR(G138={"a)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výrobkov"})),"ok",IF(AND($D$4=$W$12,OR(G138={"a)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výrobkov"})),"ok",IF(AND($D$4=$W$13,OR(G138={"a)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výrobkov"})),"ok",IF(AND($D$4=$W$14,OR(G138={"a)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výrobkov"})),"ok",IF(AND($D$4=$W$15,OR(G138={"a)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výrobkov"})),"ok",IF(AND($D$4=$W$16,OR(G138={"a)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výrobkov"})),"ok",IF(AND($D$4=$W$17,G138=""),"ok","chyba"))))))))))</f>
        <v>ok</v>
      </c>
      <c r="AA138" s="49">
        <f t="shared" si="26"/>
        <v>0</v>
      </c>
      <c r="AC138" s="49" t="str">
        <f t="shared" si="27"/>
        <v/>
      </c>
      <c r="AD138" s="180" t="str">
        <f t="shared" si="28"/>
        <v/>
      </c>
      <c r="AE138" s="63">
        <f t="shared" si="29"/>
        <v>0</v>
      </c>
    </row>
    <row r="139" spans="1:31" ht="39.950000000000003" customHeight="1" x14ac:dyDescent="0.2">
      <c r="A139" s="7">
        <v>119</v>
      </c>
      <c r="B139" s="183"/>
      <c r="C139" s="183"/>
      <c r="D139" s="183"/>
      <c r="E139" s="149"/>
      <c r="F139" s="175"/>
      <c r="G139" s="162"/>
      <c r="H139" s="64"/>
      <c r="I139" s="65"/>
      <c r="J139" s="58">
        <f t="shared" si="18"/>
        <v>0</v>
      </c>
      <c r="K139" s="65"/>
      <c r="L139" s="65"/>
      <c r="M139" s="65"/>
      <c r="N139" s="65"/>
      <c r="O139" s="65"/>
      <c r="P139" s="58">
        <f t="shared" si="30"/>
        <v>0</v>
      </c>
      <c r="Q139" s="59" t="str">
        <f t="shared" si="31"/>
        <v/>
      </c>
      <c r="R139" s="60"/>
      <c r="S139" s="66"/>
      <c r="T139" s="67">
        <f t="shared" si="32"/>
        <v>0</v>
      </c>
      <c r="U139" s="49" t="str">
        <f t="shared" si="23"/>
        <v/>
      </c>
      <c r="V139" s="49" t="str">
        <f t="shared" si="24"/>
        <v>ok</v>
      </c>
      <c r="W139" s="49">
        <f t="shared" si="25"/>
        <v>0</v>
      </c>
      <c r="X139" s="49">
        <f t="shared" si="22"/>
        <v>0</v>
      </c>
      <c r="Z139" s="86" t="str">
        <f>IF(AND(OR($D$4="vyberte oblasť",$D$4="")),"ok",IF(AND($D$4&lt;&gt;"",J139=0),"ok",IF(AND($D$4=$W$10,OR(G139={"a)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výrobkov"})),"ok",IF(AND($D$4=$W$11,OR(G139={"a)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výrobkov"})),"ok",IF(AND($D$4=$W$12,OR(G139={"a)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výrobkov"})),"ok",IF(AND($D$4=$W$13,OR(G139={"a)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výrobkov"})),"ok",IF(AND($D$4=$W$14,OR(G139={"a)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výrobkov"})),"ok",IF(AND($D$4=$W$15,OR(G139={"a)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výrobkov"})),"ok",IF(AND($D$4=$W$16,OR(G139={"a)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výrobkov"})),"ok",IF(AND($D$4=$W$17,G139=""),"ok","chyba"))))))))))</f>
        <v>ok</v>
      </c>
      <c r="AA139" s="49">
        <f t="shared" si="26"/>
        <v>0</v>
      </c>
      <c r="AC139" s="49" t="str">
        <f t="shared" si="27"/>
        <v/>
      </c>
      <c r="AD139" s="180" t="str">
        <f t="shared" si="28"/>
        <v/>
      </c>
      <c r="AE139" s="63">
        <f t="shared" si="29"/>
        <v>0</v>
      </c>
    </row>
    <row r="140" spans="1:31" ht="39.950000000000003" customHeight="1" x14ac:dyDescent="0.2">
      <c r="A140" s="7">
        <v>120</v>
      </c>
      <c r="B140" s="183"/>
      <c r="C140" s="183"/>
      <c r="D140" s="183"/>
      <c r="E140" s="149"/>
      <c r="F140" s="175"/>
      <c r="G140" s="162"/>
      <c r="H140" s="64"/>
      <c r="I140" s="65"/>
      <c r="J140" s="58">
        <f t="shared" si="18"/>
        <v>0</v>
      </c>
      <c r="K140" s="65"/>
      <c r="L140" s="65"/>
      <c r="M140" s="65"/>
      <c r="N140" s="65"/>
      <c r="O140" s="65"/>
      <c r="P140" s="58">
        <f t="shared" si="30"/>
        <v>0</v>
      </c>
      <c r="Q140" s="59" t="str">
        <f t="shared" si="31"/>
        <v/>
      </c>
      <c r="R140" s="60"/>
      <c r="S140" s="66"/>
      <c r="T140" s="67">
        <f t="shared" si="32"/>
        <v>0</v>
      </c>
      <c r="U140" s="49" t="str">
        <f t="shared" si="23"/>
        <v/>
      </c>
      <c r="V140" s="49" t="str">
        <f t="shared" si="24"/>
        <v>ok</v>
      </c>
      <c r="W140" s="49">
        <f t="shared" si="25"/>
        <v>0</v>
      </c>
      <c r="X140" s="49">
        <f t="shared" si="22"/>
        <v>0</v>
      </c>
      <c r="Z140" s="86" t="str">
        <f>IF(AND(OR($D$4="vyberte oblasť",$D$4="")),"ok",IF(AND($D$4&lt;&gt;"",J140=0),"ok",IF(AND($D$4=$W$10,OR(G140={"a)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výrobkov"})),"ok",IF(AND($D$4=$W$11,OR(G140={"a)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výrobkov"})),"ok",IF(AND($D$4=$W$12,OR(G140={"a)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výrobkov"})),"ok",IF(AND($D$4=$W$13,OR(G140={"a)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výrobkov"})),"ok",IF(AND($D$4=$W$14,OR(G140={"a)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výrobkov"})),"ok",IF(AND($D$4=$W$15,OR(G140={"a)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výrobkov"})),"ok",IF(AND($D$4=$W$16,OR(G140={"a)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výrobkov"})),"ok",IF(AND($D$4=$W$17,G140=""),"ok","chyba"))))))))))</f>
        <v>ok</v>
      </c>
      <c r="AA140" s="49">
        <f t="shared" si="26"/>
        <v>0</v>
      </c>
      <c r="AC140" s="49" t="str">
        <f t="shared" si="27"/>
        <v/>
      </c>
      <c r="AD140" s="180" t="str">
        <f t="shared" si="28"/>
        <v/>
      </c>
      <c r="AE140" s="63">
        <f t="shared" si="29"/>
        <v>0</v>
      </c>
    </row>
    <row r="141" spans="1:31" ht="39.950000000000003" customHeight="1" x14ac:dyDescent="0.2">
      <c r="A141" s="7">
        <v>121</v>
      </c>
      <c r="B141" s="183"/>
      <c r="C141" s="183"/>
      <c r="D141" s="183"/>
      <c r="E141" s="149"/>
      <c r="F141" s="175"/>
      <c r="G141" s="162"/>
      <c r="H141" s="64"/>
      <c r="I141" s="65"/>
      <c r="J141" s="58">
        <f t="shared" ref="J141:J150" si="38">ROUNDDOWN(H141*I141,2)</f>
        <v>0</v>
      </c>
      <c r="K141" s="65"/>
      <c r="L141" s="65"/>
      <c r="M141" s="65"/>
      <c r="N141" s="65"/>
      <c r="O141" s="65"/>
      <c r="P141" s="58">
        <f t="shared" ref="P141:P150" si="39">SUM(K141:O141)</f>
        <v>0</v>
      </c>
      <c r="Q141" s="59" t="str">
        <f t="shared" ref="Q141:Q150" si="40">IF(ROUNDDOWN(H141*I141,2)-ROUNDDOWN(SUM(K141:O141),2)=0,"","zlý súčet")</f>
        <v/>
      </c>
      <c r="R141" s="60"/>
      <c r="S141" s="66"/>
      <c r="T141" s="67">
        <f t="shared" ref="T141:T150" si="41">P141-S141</f>
        <v>0</v>
      </c>
      <c r="U141" s="49" t="str">
        <f t="shared" si="23"/>
        <v/>
      </c>
      <c r="V141" s="49" t="str">
        <f t="shared" si="24"/>
        <v>ok</v>
      </c>
      <c r="W141" s="49">
        <f t="shared" ref="W141:W150" si="42">IF(V141="chyba",1,0)</f>
        <v>0</v>
      </c>
      <c r="X141" s="49">
        <f t="shared" si="22"/>
        <v>0</v>
      </c>
      <c r="Z141" s="86" t="str">
        <f>IF(AND(OR($D$4="vyberte oblasť",$D$4="")),"ok",IF(AND($D$4&lt;&gt;"",J141=0),"ok",IF(AND($D$4=$W$10,OR(G141={"a)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výrobkov"})),"ok",IF(AND($D$4=$W$11,OR(G141={"a)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výrobkov"})),"ok",IF(AND($D$4=$W$12,OR(G141={"a)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výrobkov"})),"ok",IF(AND($D$4=$W$13,OR(G141={"a)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výrobkov"})),"ok",IF(AND($D$4=$W$14,OR(G141={"a)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výrobkov"})),"ok",IF(AND($D$4=$W$15,OR(G141={"a)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výrobkov"})),"ok",IF(AND($D$4=$W$16,OR(G141={"a)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výrobkov"})),"ok",IF(AND($D$4=$W$17,G141=""),"ok","chyba"))))))))))</f>
        <v>ok</v>
      </c>
      <c r="AA141" s="49">
        <f t="shared" si="26"/>
        <v>0</v>
      </c>
      <c r="AC141" s="49" t="str">
        <f t="shared" si="27"/>
        <v/>
      </c>
      <c r="AD141" s="180" t="str">
        <f t="shared" si="28"/>
        <v/>
      </c>
      <c r="AE141" s="63">
        <f t="shared" si="29"/>
        <v>0</v>
      </c>
    </row>
    <row r="142" spans="1:31" ht="39.950000000000003" customHeight="1" x14ac:dyDescent="0.2">
      <c r="A142" s="7">
        <v>122</v>
      </c>
      <c r="B142" s="183"/>
      <c r="C142" s="183"/>
      <c r="D142" s="183"/>
      <c r="E142" s="149"/>
      <c r="F142" s="175"/>
      <c r="G142" s="162"/>
      <c r="H142" s="64"/>
      <c r="I142" s="65"/>
      <c r="J142" s="58">
        <f t="shared" si="38"/>
        <v>0</v>
      </c>
      <c r="K142" s="65"/>
      <c r="L142" s="65"/>
      <c r="M142" s="65"/>
      <c r="N142" s="65"/>
      <c r="O142" s="65"/>
      <c r="P142" s="58">
        <f t="shared" si="39"/>
        <v>0</v>
      </c>
      <c r="Q142" s="59" t="str">
        <f t="shared" si="40"/>
        <v/>
      </c>
      <c r="R142" s="60"/>
      <c r="S142" s="66"/>
      <c r="T142" s="67">
        <f t="shared" si="41"/>
        <v>0</v>
      </c>
      <c r="U142" s="49" t="str">
        <f t="shared" si="23"/>
        <v/>
      </c>
      <c r="V142" s="49" t="str">
        <f t="shared" si="24"/>
        <v>ok</v>
      </c>
      <c r="W142" s="49">
        <f t="shared" si="42"/>
        <v>0</v>
      </c>
      <c r="X142" s="49">
        <f t="shared" si="22"/>
        <v>0</v>
      </c>
      <c r="Z142" s="86" t="str">
        <f>IF(AND(OR($D$4="vyberte oblasť",$D$4="")),"ok",IF(AND($D$4&lt;&gt;"",J142=0),"ok",IF(AND($D$4=$W$10,OR(G142={"a)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výrobkov"})),"ok",IF(AND($D$4=$W$11,OR(G142={"a)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výrobkov"})),"ok",IF(AND($D$4=$W$12,OR(G142={"a)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výrobkov"})),"ok",IF(AND($D$4=$W$13,OR(G142={"a)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výrobkov"})),"ok",IF(AND($D$4=$W$14,OR(G142={"a)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výrobkov"})),"ok",IF(AND($D$4=$W$15,OR(G142={"a)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výrobkov"})),"ok",IF(AND($D$4=$W$16,OR(G142={"a)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výrobkov"})),"ok",IF(AND($D$4=$W$17,G142=""),"ok","chyba"))))))))))</f>
        <v>ok</v>
      </c>
      <c r="AA142" s="49">
        <f t="shared" si="26"/>
        <v>0</v>
      </c>
      <c r="AC142" s="49" t="str">
        <f t="shared" si="27"/>
        <v/>
      </c>
      <c r="AD142" s="180" t="str">
        <f t="shared" si="28"/>
        <v/>
      </c>
      <c r="AE142" s="63">
        <f t="shared" si="29"/>
        <v>0</v>
      </c>
    </row>
    <row r="143" spans="1:31" ht="39.950000000000003" customHeight="1" x14ac:dyDescent="0.2">
      <c r="A143" s="7">
        <v>123</v>
      </c>
      <c r="B143" s="183"/>
      <c r="C143" s="183"/>
      <c r="D143" s="183"/>
      <c r="E143" s="149"/>
      <c r="F143" s="175"/>
      <c r="G143" s="162"/>
      <c r="H143" s="64"/>
      <c r="I143" s="65"/>
      <c r="J143" s="58">
        <f t="shared" si="38"/>
        <v>0</v>
      </c>
      <c r="K143" s="65"/>
      <c r="L143" s="65"/>
      <c r="M143" s="65"/>
      <c r="N143" s="65"/>
      <c r="O143" s="65"/>
      <c r="P143" s="58">
        <f t="shared" si="39"/>
        <v>0</v>
      </c>
      <c r="Q143" s="59" t="str">
        <f t="shared" si="40"/>
        <v/>
      </c>
      <c r="R143" s="60"/>
      <c r="S143" s="66"/>
      <c r="T143" s="67">
        <f t="shared" si="41"/>
        <v>0</v>
      </c>
      <c r="U143" s="49" t="str">
        <f t="shared" si="23"/>
        <v/>
      </c>
      <c r="V143" s="49" t="str">
        <f t="shared" si="24"/>
        <v>ok</v>
      </c>
      <c r="W143" s="49">
        <f t="shared" si="42"/>
        <v>0</v>
      </c>
      <c r="X143" s="49">
        <f t="shared" si="22"/>
        <v>0</v>
      </c>
      <c r="Z143" s="86" t="str">
        <f>IF(AND(OR($D$4="vyberte oblasť",$D$4="")),"ok",IF(AND($D$4&lt;&gt;"",J143=0),"ok",IF(AND($D$4=$W$10,OR(G143={"a)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výrobkov"})),"ok",IF(AND($D$4=$W$11,OR(G143={"a)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výrobkov"})),"ok",IF(AND($D$4=$W$12,OR(G143={"a)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výrobkov"})),"ok",IF(AND($D$4=$W$13,OR(G143={"a)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výrobkov"})),"ok",IF(AND($D$4=$W$14,OR(G143={"a)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výrobkov"})),"ok",IF(AND($D$4=$W$15,OR(G143={"a)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výrobkov"})),"ok",IF(AND($D$4=$W$16,OR(G143={"a)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výrobkov"})),"ok",IF(AND($D$4=$W$17,G143=""),"ok","chyba"))))))))))</f>
        <v>ok</v>
      </c>
      <c r="AA143" s="49">
        <f t="shared" si="26"/>
        <v>0</v>
      </c>
      <c r="AC143" s="49" t="str">
        <f t="shared" si="27"/>
        <v/>
      </c>
      <c r="AD143" s="180" t="str">
        <f t="shared" si="28"/>
        <v/>
      </c>
      <c r="AE143" s="63">
        <f t="shared" si="29"/>
        <v>0</v>
      </c>
    </row>
    <row r="144" spans="1:31" ht="39.950000000000003" customHeight="1" x14ac:dyDescent="0.2">
      <c r="A144" s="7">
        <v>124</v>
      </c>
      <c r="B144" s="183"/>
      <c r="C144" s="183"/>
      <c r="D144" s="183"/>
      <c r="E144" s="149"/>
      <c r="F144" s="175"/>
      <c r="G144" s="162"/>
      <c r="H144" s="64"/>
      <c r="I144" s="65"/>
      <c r="J144" s="58">
        <f t="shared" si="38"/>
        <v>0</v>
      </c>
      <c r="K144" s="65"/>
      <c r="L144" s="65"/>
      <c r="M144" s="65"/>
      <c r="N144" s="65"/>
      <c r="O144" s="65"/>
      <c r="P144" s="58">
        <f t="shared" si="39"/>
        <v>0</v>
      </c>
      <c r="Q144" s="59" t="str">
        <f t="shared" si="40"/>
        <v/>
      </c>
      <c r="R144" s="60"/>
      <c r="S144" s="66"/>
      <c r="T144" s="67">
        <f t="shared" si="41"/>
        <v>0</v>
      </c>
      <c r="U144" s="49" t="str">
        <f t="shared" si="23"/>
        <v/>
      </c>
      <c r="V144" s="49" t="str">
        <f t="shared" si="24"/>
        <v>ok</v>
      </c>
      <c r="W144" s="49">
        <f t="shared" si="42"/>
        <v>0</v>
      </c>
      <c r="X144" s="49">
        <f t="shared" si="22"/>
        <v>0</v>
      </c>
      <c r="Z144" s="86" t="str">
        <f>IF(AND(OR($D$4="vyberte oblasť",$D$4="")),"ok",IF(AND($D$4&lt;&gt;"",J144=0),"ok",IF(AND($D$4=$W$10,OR(G144={"a)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výrobkov"})),"ok",IF(AND($D$4=$W$11,OR(G144={"a)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výrobkov"})),"ok",IF(AND($D$4=$W$12,OR(G144={"a)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výrobkov"})),"ok",IF(AND($D$4=$W$13,OR(G144={"a)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výrobkov"})),"ok",IF(AND($D$4=$W$14,OR(G144={"a)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výrobkov"})),"ok",IF(AND($D$4=$W$15,OR(G144={"a)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výrobkov"})),"ok",IF(AND($D$4=$W$16,OR(G144={"a)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výrobkov"})),"ok",IF(AND($D$4=$W$17,G144=""),"ok","chyba"))))))))))</f>
        <v>ok</v>
      </c>
      <c r="AA144" s="49">
        <f t="shared" si="26"/>
        <v>0</v>
      </c>
      <c r="AC144" s="49" t="str">
        <f t="shared" si="27"/>
        <v/>
      </c>
      <c r="AD144" s="180" t="str">
        <f t="shared" si="28"/>
        <v/>
      </c>
      <c r="AE144" s="63">
        <f t="shared" si="29"/>
        <v>0</v>
      </c>
    </row>
    <row r="145" spans="1:31" ht="39.950000000000003" customHeight="1" x14ac:dyDescent="0.2">
      <c r="A145" s="7">
        <v>125</v>
      </c>
      <c r="B145" s="183"/>
      <c r="C145" s="183"/>
      <c r="D145" s="183"/>
      <c r="E145" s="149"/>
      <c r="F145" s="175"/>
      <c r="G145" s="162"/>
      <c r="H145" s="64"/>
      <c r="I145" s="65"/>
      <c r="J145" s="58">
        <f t="shared" si="38"/>
        <v>0</v>
      </c>
      <c r="K145" s="65"/>
      <c r="L145" s="65"/>
      <c r="M145" s="65"/>
      <c r="N145" s="65"/>
      <c r="O145" s="65"/>
      <c r="P145" s="58">
        <f t="shared" si="39"/>
        <v>0</v>
      </c>
      <c r="Q145" s="59" t="str">
        <f t="shared" si="40"/>
        <v/>
      </c>
      <c r="R145" s="60"/>
      <c r="S145" s="66"/>
      <c r="T145" s="67">
        <f t="shared" si="41"/>
        <v>0</v>
      </c>
      <c r="U145" s="49" t="str">
        <f t="shared" si="23"/>
        <v/>
      </c>
      <c r="V145" s="49" t="str">
        <f t="shared" si="24"/>
        <v>ok</v>
      </c>
      <c r="W145" s="49">
        <f t="shared" si="42"/>
        <v>0</v>
      </c>
      <c r="X145" s="49">
        <f t="shared" si="22"/>
        <v>0</v>
      </c>
      <c r="Z145" s="86" t="str">
        <f>IF(AND(OR($D$4="vyberte oblasť",$D$4="")),"ok",IF(AND($D$4&lt;&gt;"",J145=0),"ok",IF(AND($D$4=$W$10,OR(G145={"a)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výrobkov"})),"ok",IF(AND($D$4=$W$11,OR(G145={"a)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výrobkov"})),"ok",IF(AND($D$4=$W$12,OR(G145={"a)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výrobkov"})),"ok",IF(AND($D$4=$W$13,OR(G145={"a)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výrobkov"})),"ok",IF(AND($D$4=$W$14,OR(G145={"a)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výrobkov"})),"ok",IF(AND($D$4=$W$15,OR(G145={"a)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výrobkov"})),"ok",IF(AND($D$4=$W$16,OR(G145={"a)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výrobkov"})),"ok",IF(AND($D$4=$W$17,G145=""),"ok","chyba"))))))))))</f>
        <v>ok</v>
      </c>
      <c r="AA145" s="49">
        <f t="shared" si="26"/>
        <v>0</v>
      </c>
      <c r="AC145" s="49" t="str">
        <f t="shared" si="27"/>
        <v/>
      </c>
      <c r="AD145" s="180" t="str">
        <f t="shared" si="28"/>
        <v/>
      </c>
      <c r="AE145" s="63">
        <f t="shared" si="29"/>
        <v>0</v>
      </c>
    </row>
    <row r="146" spans="1:31" ht="39.950000000000003" customHeight="1" x14ac:dyDescent="0.2">
      <c r="A146" s="7">
        <v>126</v>
      </c>
      <c r="B146" s="183"/>
      <c r="C146" s="183"/>
      <c r="D146" s="183"/>
      <c r="E146" s="149"/>
      <c r="F146" s="175"/>
      <c r="G146" s="162"/>
      <c r="H146" s="64"/>
      <c r="I146" s="65"/>
      <c r="J146" s="58">
        <f t="shared" si="38"/>
        <v>0</v>
      </c>
      <c r="K146" s="65"/>
      <c r="L146" s="65"/>
      <c r="M146" s="65"/>
      <c r="N146" s="65"/>
      <c r="O146" s="65"/>
      <c r="P146" s="58">
        <f t="shared" si="39"/>
        <v>0</v>
      </c>
      <c r="Q146" s="59" t="str">
        <f t="shared" si="40"/>
        <v/>
      </c>
      <c r="R146" s="60"/>
      <c r="S146" s="66"/>
      <c r="T146" s="67">
        <f t="shared" si="41"/>
        <v>0</v>
      </c>
      <c r="U146" s="49" t="str">
        <f t="shared" si="23"/>
        <v/>
      </c>
      <c r="V146" s="49" t="str">
        <f t="shared" si="24"/>
        <v>ok</v>
      </c>
      <c r="W146" s="49">
        <f t="shared" si="42"/>
        <v>0</v>
      </c>
      <c r="X146" s="49">
        <f t="shared" si="22"/>
        <v>0</v>
      </c>
      <c r="Z146" s="86" t="str">
        <f>IF(AND(OR($D$4="vyberte oblasť",$D$4="")),"ok",IF(AND($D$4&lt;&gt;"",J146=0),"ok",IF(AND($D$4=$W$10,OR(G146={"a)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výrobkov"})),"ok",IF(AND($D$4=$W$11,OR(G146={"a)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výrobkov"})),"ok",IF(AND($D$4=$W$12,OR(G146={"a)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výrobkov"})),"ok",IF(AND($D$4=$W$13,OR(G146={"a)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výrobkov"})),"ok",IF(AND($D$4=$W$14,OR(G146={"a)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výrobkov"})),"ok",IF(AND($D$4=$W$15,OR(G146={"a)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výrobkov"})),"ok",IF(AND($D$4=$W$16,OR(G146={"a)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výrobkov"})),"ok",IF(AND($D$4=$W$17,G146=""),"ok","chyba"))))))))))</f>
        <v>ok</v>
      </c>
      <c r="AA146" s="49">
        <f t="shared" si="26"/>
        <v>0</v>
      </c>
      <c r="AC146" s="49" t="str">
        <f t="shared" si="27"/>
        <v/>
      </c>
      <c r="AD146" s="180" t="str">
        <f t="shared" si="28"/>
        <v/>
      </c>
      <c r="AE146" s="63">
        <f t="shared" si="29"/>
        <v>0</v>
      </c>
    </row>
    <row r="147" spans="1:31" ht="39.950000000000003" customHeight="1" x14ac:dyDescent="0.2">
      <c r="A147" s="7">
        <v>127</v>
      </c>
      <c r="B147" s="183"/>
      <c r="C147" s="183"/>
      <c r="D147" s="183"/>
      <c r="E147" s="149"/>
      <c r="F147" s="175"/>
      <c r="G147" s="162"/>
      <c r="H147" s="64"/>
      <c r="I147" s="65"/>
      <c r="J147" s="58">
        <f t="shared" si="38"/>
        <v>0</v>
      </c>
      <c r="K147" s="65"/>
      <c r="L147" s="65"/>
      <c r="M147" s="65"/>
      <c r="N147" s="65"/>
      <c r="O147" s="65"/>
      <c r="P147" s="58">
        <f t="shared" si="39"/>
        <v>0</v>
      </c>
      <c r="Q147" s="59" t="str">
        <f t="shared" si="40"/>
        <v/>
      </c>
      <c r="R147" s="60"/>
      <c r="S147" s="66"/>
      <c r="T147" s="67">
        <f t="shared" si="41"/>
        <v>0</v>
      </c>
      <c r="U147" s="49" t="str">
        <f t="shared" si="23"/>
        <v/>
      </c>
      <c r="V147" s="49" t="str">
        <f t="shared" si="24"/>
        <v>ok</v>
      </c>
      <c r="W147" s="49">
        <f t="shared" si="42"/>
        <v>0</v>
      </c>
      <c r="X147" s="49">
        <f t="shared" si="22"/>
        <v>0</v>
      </c>
      <c r="Z147" s="86" t="str">
        <f>IF(AND(OR($D$4="vyberte oblasť",$D$4="")),"ok",IF(AND($D$4&lt;&gt;"",J147=0),"ok",IF(AND($D$4=$W$10,OR(G147={"a)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výrobkov"})),"ok",IF(AND($D$4=$W$11,OR(G147={"a)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výrobkov"})),"ok",IF(AND($D$4=$W$12,OR(G147={"a)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výrobkov"})),"ok",IF(AND($D$4=$W$13,OR(G147={"a)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výrobkov"})),"ok",IF(AND($D$4=$W$14,OR(G147={"a)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výrobkov"})),"ok",IF(AND($D$4=$W$15,OR(G147={"a)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výrobkov"})),"ok",IF(AND($D$4=$W$16,OR(G147={"a)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výrobkov"})),"ok",IF(AND($D$4=$W$17,G147=""),"ok","chyba"))))))))))</f>
        <v>ok</v>
      </c>
      <c r="AA147" s="49">
        <f t="shared" si="26"/>
        <v>0</v>
      </c>
      <c r="AC147" s="49" t="str">
        <f t="shared" si="27"/>
        <v/>
      </c>
      <c r="AD147" s="180" t="str">
        <f t="shared" si="28"/>
        <v/>
      </c>
      <c r="AE147" s="63">
        <f t="shared" si="29"/>
        <v>0</v>
      </c>
    </row>
    <row r="148" spans="1:31" ht="39.950000000000003" customHeight="1" x14ac:dyDescent="0.2">
      <c r="A148" s="7">
        <v>128</v>
      </c>
      <c r="B148" s="183"/>
      <c r="C148" s="183"/>
      <c r="D148" s="183"/>
      <c r="E148" s="149"/>
      <c r="F148" s="175"/>
      <c r="G148" s="162"/>
      <c r="H148" s="64"/>
      <c r="I148" s="65"/>
      <c r="J148" s="58">
        <f t="shared" si="38"/>
        <v>0</v>
      </c>
      <c r="K148" s="65"/>
      <c r="L148" s="65"/>
      <c r="M148" s="65"/>
      <c r="N148" s="65"/>
      <c r="O148" s="65"/>
      <c r="P148" s="58">
        <f t="shared" si="39"/>
        <v>0</v>
      </c>
      <c r="Q148" s="59" t="str">
        <f t="shared" si="40"/>
        <v/>
      </c>
      <c r="R148" s="60"/>
      <c r="S148" s="66"/>
      <c r="T148" s="67">
        <f t="shared" si="41"/>
        <v>0</v>
      </c>
      <c r="U148" s="49" t="str">
        <f t="shared" si="23"/>
        <v/>
      </c>
      <c r="V148" s="49" t="str">
        <f t="shared" si="24"/>
        <v>ok</v>
      </c>
      <c r="W148" s="49">
        <f t="shared" si="42"/>
        <v>0</v>
      </c>
      <c r="X148" s="49">
        <f t="shared" si="22"/>
        <v>0</v>
      </c>
      <c r="Z148" s="86" t="str">
        <f>IF(AND(OR($D$4="vyberte oblasť",$D$4="")),"ok",IF(AND($D$4&lt;&gt;"",J148=0),"ok",IF(AND($D$4=$W$10,OR(G148={"a)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výrobkov"})),"ok",IF(AND($D$4=$W$11,OR(G148={"a)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výrobkov"})),"ok",IF(AND($D$4=$W$12,OR(G148={"a)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výrobkov"})),"ok",IF(AND($D$4=$W$13,OR(G148={"a)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výrobkov"})),"ok",IF(AND($D$4=$W$14,OR(G148={"a)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výrobkov"})),"ok",IF(AND($D$4=$W$15,OR(G148={"a)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výrobkov"})),"ok",IF(AND($D$4=$W$16,OR(G148={"a)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výrobkov"})),"ok",IF(AND($D$4=$W$17,G148=""),"ok","chyba"))))))))))</f>
        <v>ok</v>
      </c>
      <c r="AA148" s="49">
        <f t="shared" si="26"/>
        <v>0</v>
      </c>
      <c r="AC148" s="49" t="str">
        <f t="shared" si="27"/>
        <v/>
      </c>
      <c r="AD148" s="180" t="str">
        <f t="shared" si="28"/>
        <v/>
      </c>
      <c r="AE148" s="63">
        <f t="shared" si="29"/>
        <v>0</v>
      </c>
    </row>
    <row r="149" spans="1:31" ht="39.950000000000003" customHeight="1" x14ac:dyDescent="0.2">
      <c r="A149" s="7">
        <v>129</v>
      </c>
      <c r="B149" s="183"/>
      <c r="C149" s="183"/>
      <c r="D149" s="183"/>
      <c r="E149" s="149"/>
      <c r="F149" s="175"/>
      <c r="G149" s="162"/>
      <c r="H149" s="64"/>
      <c r="I149" s="65"/>
      <c r="J149" s="58">
        <f t="shared" si="38"/>
        <v>0</v>
      </c>
      <c r="K149" s="65"/>
      <c r="L149" s="65"/>
      <c r="M149" s="65"/>
      <c r="N149" s="65"/>
      <c r="O149" s="65"/>
      <c r="P149" s="58">
        <f t="shared" si="39"/>
        <v>0</v>
      </c>
      <c r="Q149" s="59" t="str">
        <f t="shared" si="40"/>
        <v/>
      </c>
      <c r="R149" s="60"/>
      <c r="S149" s="66"/>
      <c r="T149" s="67">
        <f t="shared" si="41"/>
        <v>0</v>
      </c>
      <c r="U149" s="49" t="str">
        <f t="shared" si="23"/>
        <v/>
      </c>
      <c r="V149" s="49" t="str">
        <f t="shared" si="24"/>
        <v>ok</v>
      </c>
      <c r="W149" s="49">
        <f t="shared" si="42"/>
        <v>0</v>
      </c>
      <c r="X149" s="49">
        <f t="shared" ref="X149:X212" si="43">IF(Q149="zlý súčet",1,0)</f>
        <v>0</v>
      </c>
      <c r="Z149" s="86" t="str">
        <f>IF(AND(OR($D$4="vyberte oblasť",$D$4="")),"ok",IF(AND($D$4&lt;&gt;"",J149=0),"ok",IF(AND($D$4=$W$10,OR(G149={"a)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výrobkov"})),"ok",IF(AND($D$4=$W$11,OR(G149={"a)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výrobkov"})),"ok",IF(AND($D$4=$W$12,OR(G149={"a)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výrobkov"})),"ok",IF(AND($D$4=$W$13,OR(G149={"a)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výrobkov"})),"ok",IF(AND($D$4=$W$14,OR(G149={"a)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výrobkov"})),"ok",IF(AND($D$4=$W$15,OR(G149={"a)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výrobkov"})),"ok",IF(AND($D$4=$W$16,OR(G149={"a)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výrobkov"})),"ok",IF(AND($D$4=$W$17,G149=""),"ok","chyba"))))))))))</f>
        <v>ok</v>
      </c>
      <c r="AA149" s="49">
        <f t="shared" si="26"/>
        <v>0</v>
      </c>
      <c r="AC149" s="49" t="str">
        <f t="shared" si="27"/>
        <v/>
      </c>
      <c r="AD149" s="180" t="str">
        <f t="shared" si="28"/>
        <v/>
      </c>
      <c r="AE149" s="63">
        <f t="shared" si="29"/>
        <v>0</v>
      </c>
    </row>
    <row r="150" spans="1:31" ht="39.950000000000003" customHeight="1" x14ac:dyDescent="0.2">
      <c r="A150" s="7">
        <v>130</v>
      </c>
      <c r="B150" s="183"/>
      <c r="C150" s="183"/>
      <c r="D150" s="183"/>
      <c r="E150" s="149"/>
      <c r="F150" s="175"/>
      <c r="G150" s="162"/>
      <c r="H150" s="64"/>
      <c r="I150" s="65"/>
      <c r="J150" s="58">
        <f t="shared" si="38"/>
        <v>0</v>
      </c>
      <c r="K150" s="65"/>
      <c r="L150" s="65"/>
      <c r="M150" s="65"/>
      <c r="N150" s="65"/>
      <c r="O150" s="65"/>
      <c r="P150" s="58">
        <f t="shared" si="39"/>
        <v>0</v>
      </c>
      <c r="Q150" s="59" t="str">
        <f t="shared" si="40"/>
        <v/>
      </c>
      <c r="R150" s="60"/>
      <c r="S150" s="66"/>
      <c r="T150" s="67">
        <f t="shared" si="41"/>
        <v>0</v>
      </c>
      <c r="U150" s="49" t="str">
        <f t="shared" ref="U150:U213" si="44">IF(OR($D$4=$W$10,$D$4=$W$11,$D$4=$W$12,$D$4=$W$13,$D$4=$W$14,$D$4=$W$15,$D$4=$W$16),"oblasť",IF($D$4=$W$17,"odbyt",""))</f>
        <v/>
      </c>
      <c r="V150" s="49" t="str">
        <f t="shared" ref="V150:V213" si="45">IF(AND(J150&gt;0,$D$4=$W$17,OR(B150="",E150="",G150="")),"ok",IF(AND(J150&gt;0,$D$4=$W$17,OR(B150="",E150="",G150&lt;&gt;"")),"chyba",IF(AND(J150&gt;0,OR(B150="",E150="",G150="")),"chyba","ok")))</f>
        <v>ok</v>
      </c>
      <c r="W150" s="49">
        <f t="shared" si="42"/>
        <v>0</v>
      </c>
      <c r="X150" s="49">
        <f t="shared" si="43"/>
        <v>0</v>
      </c>
      <c r="Z150" s="86" t="str">
        <f>IF(AND(OR($D$4="vyberte oblasť",$D$4="")),"ok",IF(AND($D$4&lt;&gt;"",J150=0),"ok",IF(AND($D$4=$W$10,OR(G150={"a)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výrobkov"})),"ok",IF(AND($D$4=$W$11,OR(G150={"a)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výrobkov"})),"ok",IF(AND($D$4=$W$12,OR(G150={"a)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výrobkov"})),"ok",IF(AND($D$4=$W$13,OR(G150={"a)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výrobkov"})),"ok",IF(AND($D$4=$W$14,OR(G150={"a)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výrobkov"})),"ok",IF(AND($D$4=$W$15,OR(G150={"a)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výrobkov"})),"ok",IF(AND($D$4=$W$16,OR(G150={"a)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výrobkov"})),"ok",IF(AND($D$4=$W$17,G150=""),"ok","chyba"))))))))))</f>
        <v>ok</v>
      </c>
      <c r="AA150" s="49">
        <f t="shared" ref="AA150:AA213" si="46">IF(Z150="chyba",1,0)</f>
        <v>0</v>
      </c>
      <c r="AC150" s="49" t="str">
        <f t="shared" ref="AC150:AC213" si="47">IF(E150=$Y$8,"MRR",IF(E150=$Y$9,"OR",""))</f>
        <v/>
      </c>
      <c r="AD150" s="180" t="str">
        <f t="shared" ref="AD150:AD213" si="48">IF(AND(J150&gt;0,F150=""),"chyba",IF(AND(E150=$Y$8,OR(F150=$Z$11,F150=$Z$12)),"chyba",IF(AND(E150=$Y$9,OR(F150=$Y$11,F150=$Y$12,F150=$Y$13,F150=$Y$14)),"chyba","")))</f>
        <v/>
      </c>
      <c r="AE150" s="63">
        <f t="shared" ref="AE150:AE213" si="49">IF(AD150="chyba",1,0)</f>
        <v>0</v>
      </c>
    </row>
    <row r="151" spans="1:31" ht="39.950000000000003" customHeight="1" x14ac:dyDescent="0.2">
      <c r="A151" s="7">
        <v>131</v>
      </c>
      <c r="B151" s="183"/>
      <c r="C151" s="183"/>
      <c r="D151" s="183"/>
      <c r="E151" s="149"/>
      <c r="F151" s="175"/>
      <c r="G151" s="162"/>
      <c r="H151" s="64"/>
      <c r="I151" s="65"/>
      <c r="J151" s="58">
        <f t="shared" si="18"/>
        <v>0</v>
      </c>
      <c r="K151" s="65"/>
      <c r="L151" s="65"/>
      <c r="M151" s="65"/>
      <c r="N151" s="65"/>
      <c r="O151" s="65"/>
      <c r="P151" s="58">
        <f t="shared" si="30"/>
        <v>0</v>
      </c>
      <c r="Q151" s="59" t="str">
        <f t="shared" si="31"/>
        <v/>
      </c>
      <c r="R151" s="60"/>
      <c r="S151" s="66"/>
      <c r="T151" s="67">
        <f t="shared" si="32"/>
        <v>0</v>
      </c>
      <c r="U151" s="49" t="str">
        <f t="shared" si="44"/>
        <v/>
      </c>
      <c r="V151" s="49" t="str">
        <f t="shared" si="45"/>
        <v>ok</v>
      </c>
      <c r="W151" s="49">
        <f t="shared" si="25"/>
        <v>0</v>
      </c>
      <c r="X151" s="49">
        <f t="shared" si="43"/>
        <v>0</v>
      </c>
      <c r="Z151" s="86" t="str">
        <f>IF(AND(OR($D$4="vyberte oblasť",$D$4="")),"ok",IF(AND($D$4&lt;&gt;"",J151=0),"ok",IF(AND($D$4=$W$10,OR(G151={"a)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výrobkov"})),"ok",IF(AND($D$4=$W$11,OR(G151={"a)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výrobkov"})),"ok",IF(AND($D$4=$W$12,OR(G151={"a)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výrobkov"})),"ok",IF(AND($D$4=$W$13,OR(G151={"a)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výrobkov"})),"ok",IF(AND($D$4=$W$14,OR(G151={"a)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výrobkov"})),"ok",IF(AND($D$4=$W$15,OR(G151={"a)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výrobkov"})),"ok",IF(AND($D$4=$W$16,OR(G151={"a)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výrobkov"})),"ok",IF(AND($D$4=$W$17,G151=""),"ok","chyba"))))))))))</f>
        <v>ok</v>
      </c>
      <c r="AA151" s="49">
        <f t="shared" si="46"/>
        <v>0</v>
      </c>
      <c r="AC151" s="49" t="str">
        <f t="shared" si="47"/>
        <v/>
      </c>
      <c r="AD151" s="180" t="str">
        <f t="shared" si="48"/>
        <v/>
      </c>
      <c r="AE151" s="63">
        <f t="shared" si="49"/>
        <v>0</v>
      </c>
    </row>
    <row r="152" spans="1:31" ht="39.950000000000003" customHeight="1" x14ac:dyDescent="0.2">
      <c r="A152" s="7">
        <v>132</v>
      </c>
      <c r="B152" s="183"/>
      <c r="C152" s="183"/>
      <c r="D152" s="183"/>
      <c r="E152" s="149"/>
      <c r="F152" s="175"/>
      <c r="G152" s="162"/>
      <c r="H152" s="64"/>
      <c r="I152" s="65"/>
      <c r="J152" s="58">
        <f t="shared" si="18"/>
        <v>0</v>
      </c>
      <c r="K152" s="65"/>
      <c r="L152" s="65"/>
      <c r="M152" s="65"/>
      <c r="N152" s="65"/>
      <c r="O152" s="65"/>
      <c r="P152" s="58">
        <f t="shared" si="30"/>
        <v>0</v>
      </c>
      <c r="Q152" s="59" t="str">
        <f t="shared" si="31"/>
        <v/>
      </c>
      <c r="R152" s="60"/>
      <c r="S152" s="66"/>
      <c r="T152" s="67">
        <f t="shared" si="32"/>
        <v>0</v>
      </c>
      <c r="U152" s="49" t="str">
        <f t="shared" si="44"/>
        <v/>
      </c>
      <c r="V152" s="49" t="str">
        <f t="shared" si="45"/>
        <v>ok</v>
      </c>
      <c r="W152" s="49">
        <f t="shared" si="25"/>
        <v>0</v>
      </c>
      <c r="X152" s="49">
        <f t="shared" si="43"/>
        <v>0</v>
      </c>
      <c r="Z152" s="86" t="str">
        <f>IF(AND(OR($D$4="vyberte oblasť",$D$4="")),"ok",IF(AND($D$4&lt;&gt;"",J152=0),"ok",IF(AND($D$4=$W$10,OR(G152={"a)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výrobkov"})),"ok",IF(AND($D$4=$W$11,OR(G152={"a)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výrobkov"})),"ok",IF(AND($D$4=$W$12,OR(G152={"a)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výrobkov"})),"ok",IF(AND($D$4=$W$13,OR(G152={"a)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výrobkov"})),"ok",IF(AND($D$4=$W$14,OR(G152={"a)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výrobkov"})),"ok",IF(AND($D$4=$W$15,OR(G152={"a)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výrobkov"})),"ok",IF(AND($D$4=$W$16,OR(G152={"a)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výrobkov"})),"ok",IF(AND($D$4=$W$17,G152=""),"ok","chyba"))))))))))</f>
        <v>ok</v>
      </c>
      <c r="AA152" s="49">
        <f t="shared" si="46"/>
        <v>0</v>
      </c>
      <c r="AC152" s="49" t="str">
        <f t="shared" si="47"/>
        <v/>
      </c>
      <c r="AD152" s="180" t="str">
        <f t="shared" si="48"/>
        <v/>
      </c>
      <c r="AE152" s="63">
        <f t="shared" si="49"/>
        <v>0</v>
      </c>
    </row>
    <row r="153" spans="1:31" ht="39.950000000000003" customHeight="1" x14ac:dyDescent="0.2">
      <c r="A153" s="7">
        <v>133</v>
      </c>
      <c r="B153" s="183"/>
      <c r="C153" s="183"/>
      <c r="D153" s="183"/>
      <c r="E153" s="149"/>
      <c r="F153" s="175"/>
      <c r="G153" s="162"/>
      <c r="H153" s="64"/>
      <c r="I153" s="65"/>
      <c r="J153" s="58">
        <f t="shared" si="18"/>
        <v>0</v>
      </c>
      <c r="K153" s="65"/>
      <c r="L153" s="65"/>
      <c r="M153" s="65"/>
      <c r="N153" s="65"/>
      <c r="O153" s="65"/>
      <c r="P153" s="58">
        <f t="shared" si="30"/>
        <v>0</v>
      </c>
      <c r="Q153" s="59" t="str">
        <f t="shared" si="31"/>
        <v/>
      </c>
      <c r="R153" s="60"/>
      <c r="S153" s="66"/>
      <c r="T153" s="67">
        <f t="shared" si="32"/>
        <v>0</v>
      </c>
      <c r="U153" s="49" t="str">
        <f t="shared" si="44"/>
        <v/>
      </c>
      <c r="V153" s="49" t="str">
        <f t="shared" si="45"/>
        <v>ok</v>
      </c>
      <c r="W153" s="49">
        <f t="shared" si="25"/>
        <v>0</v>
      </c>
      <c r="X153" s="49">
        <f t="shared" si="43"/>
        <v>0</v>
      </c>
      <c r="Z153" s="86" t="str">
        <f>IF(AND(OR($D$4="vyberte oblasť",$D$4="")),"ok",IF(AND($D$4&lt;&gt;"",J153=0),"ok",IF(AND($D$4=$W$10,OR(G153={"a)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výrobkov"})),"ok",IF(AND($D$4=$W$11,OR(G153={"a)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výrobkov"})),"ok",IF(AND($D$4=$W$12,OR(G153={"a)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výrobkov"})),"ok",IF(AND($D$4=$W$13,OR(G153={"a)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výrobkov"})),"ok",IF(AND($D$4=$W$14,OR(G153={"a)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výrobkov"})),"ok",IF(AND($D$4=$W$15,OR(G153={"a)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výrobkov"})),"ok",IF(AND($D$4=$W$16,OR(G153={"a)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výrobkov"})),"ok",IF(AND($D$4=$W$17,G153=""),"ok","chyba"))))))))))</f>
        <v>ok</v>
      </c>
      <c r="AA153" s="49">
        <f t="shared" si="46"/>
        <v>0</v>
      </c>
      <c r="AC153" s="49" t="str">
        <f t="shared" si="47"/>
        <v/>
      </c>
      <c r="AD153" s="180" t="str">
        <f t="shared" si="48"/>
        <v/>
      </c>
      <c r="AE153" s="63">
        <f t="shared" si="49"/>
        <v>0</v>
      </c>
    </row>
    <row r="154" spans="1:31" ht="39.950000000000003" customHeight="1" x14ac:dyDescent="0.2">
      <c r="A154" s="7">
        <v>134</v>
      </c>
      <c r="B154" s="183"/>
      <c r="C154" s="183"/>
      <c r="D154" s="183"/>
      <c r="E154" s="149"/>
      <c r="F154" s="175"/>
      <c r="G154" s="162"/>
      <c r="H154" s="64"/>
      <c r="I154" s="65"/>
      <c r="J154" s="58">
        <f t="shared" si="18"/>
        <v>0</v>
      </c>
      <c r="K154" s="65"/>
      <c r="L154" s="65"/>
      <c r="M154" s="65"/>
      <c r="N154" s="65"/>
      <c r="O154" s="65"/>
      <c r="P154" s="58">
        <f t="shared" si="30"/>
        <v>0</v>
      </c>
      <c r="Q154" s="59" t="str">
        <f t="shared" si="31"/>
        <v/>
      </c>
      <c r="R154" s="60"/>
      <c r="S154" s="66"/>
      <c r="T154" s="67">
        <f t="shared" si="32"/>
        <v>0</v>
      </c>
      <c r="U154" s="49" t="str">
        <f t="shared" si="44"/>
        <v/>
      </c>
      <c r="V154" s="49" t="str">
        <f t="shared" si="45"/>
        <v>ok</v>
      </c>
      <c r="W154" s="49">
        <f t="shared" si="25"/>
        <v>0</v>
      </c>
      <c r="X154" s="49">
        <f t="shared" si="43"/>
        <v>0</v>
      </c>
      <c r="Z154" s="86" t="str">
        <f>IF(AND(OR($D$4="vyberte oblasť",$D$4="")),"ok",IF(AND($D$4&lt;&gt;"",J154=0),"ok",IF(AND($D$4=$W$10,OR(G154={"a)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výrobkov"})),"ok",IF(AND($D$4=$W$11,OR(G154={"a)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výrobkov"})),"ok",IF(AND($D$4=$W$12,OR(G154={"a)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výrobkov"})),"ok",IF(AND($D$4=$W$13,OR(G154={"a)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výrobkov"})),"ok",IF(AND($D$4=$W$14,OR(G154={"a)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výrobkov"})),"ok",IF(AND($D$4=$W$15,OR(G154={"a)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výrobkov"})),"ok",IF(AND($D$4=$W$16,OR(G154={"a)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výrobkov"})),"ok",IF(AND($D$4=$W$17,G154=""),"ok","chyba"))))))))))</f>
        <v>ok</v>
      </c>
      <c r="AA154" s="49">
        <f t="shared" si="46"/>
        <v>0</v>
      </c>
      <c r="AC154" s="49" t="str">
        <f t="shared" si="47"/>
        <v/>
      </c>
      <c r="AD154" s="180" t="str">
        <f t="shared" si="48"/>
        <v/>
      </c>
      <c r="AE154" s="63">
        <f t="shared" si="49"/>
        <v>0</v>
      </c>
    </row>
    <row r="155" spans="1:31" ht="39.950000000000003" customHeight="1" x14ac:dyDescent="0.2">
      <c r="A155" s="7">
        <v>135</v>
      </c>
      <c r="B155" s="183"/>
      <c r="C155" s="183"/>
      <c r="D155" s="183"/>
      <c r="E155" s="149"/>
      <c r="F155" s="175"/>
      <c r="G155" s="162"/>
      <c r="H155" s="64"/>
      <c r="I155" s="65"/>
      <c r="J155" s="58">
        <f t="shared" si="18"/>
        <v>0</v>
      </c>
      <c r="K155" s="65"/>
      <c r="L155" s="65"/>
      <c r="M155" s="65"/>
      <c r="N155" s="65"/>
      <c r="O155" s="65"/>
      <c r="P155" s="58">
        <f t="shared" si="30"/>
        <v>0</v>
      </c>
      <c r="Q155" s="59" t="str">
        <f t="shared" si="31"/>
        <v/>
      </c>
      <c r="R155" s="60"/>
      <c r="S155" s="66"/>
      <c r="T155" s="67">
        <f t="shared" si="32"/>
        <v>0</v>
      </c>
      <c r="U155" s="49" t="str">
        <f t="shared" si="44"/>
        <v/>
      </c>
      <c r="V155" s="49" t="str">
        <f t="shared" si="45"/>
        <v>ok</v>
      </c>
      <c r="W155" s="49">
        <f t="shared" si="25"/>
        <v>0</v>
      </c>
      <c r="X155" s="49">
        <f t="shared" si="43"/>
        <v>0</v>
      </c>
      <c r="Z155" s="86" t="str">
        <f>IF(AND(OR($D$4="vyberte oblasť",$D$4="")),"ok",IF(AND($D$4&lt;&gt;"",J155=0),"ok",IF(AND($D$4=$W$10,OR(G155={"a)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výrobkov"})),"ok",IF(AND($D$4=$W$11,OR(G155={"a)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výrobkov"})),"ok",IF(AND($D$4=$W$12,OR(G155={"a)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výrobkov"})),"ok",IF(AND($D$4=$W$13,OR(G155={"a)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výrobkov"})),"ok",IF(AND($D$4=$W$14,OR(G155={"a)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výrobkov"})),"ok",IF(AND($D$4=$W$15,OR(G155={"a)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výrobkov"})),"ok",IF(AND($D$4=$W$16,OR(G155={"a)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výrobkov"})),"ok",IF(AND($D$4=$W$17,G155=""),"ok","chyba"))))))))))</f>
        <v>ok</v>
      </c>
      <c r="AA155" s="49">
        <f t="shared" si="46"/>
        <v>0</v>
      </c>
      <c r="AC155" s="49" t="str">
        <f t="shared" si="47"/>
        <v/>
      </c>
      <c r="AD155" s="180" t="str">
        <f t="shared" si="48"/>
        <v/>
      </c>
      <c r="AE155" s="63">
        <f t="shared" si="49"/>
        <v>0</v>
      </c>
    </row>
    <row r="156" spans="1:31" ht="39.950000000000003" customHeight="1" x14ac:dyDescent="0.2">
      <c r="A156" s="7">
        <v>136</v>
      </c>
      <c r="B156" s="183"/>
      <c r="C156" s="183"/>
      <c r="D156" s="183"/>
      <c r="E156" s="149"/>
      <c r="F156" s="175"/>
      <c r="G156" s="162"/>
      <c r="H156" s="64"/>
      <c r="I156" s="65"/>
      <c r="J156" s="58">
        <f t="shared" si="18"/>
        <v>0</v>
      </c>
      <c r="K156" s="65"/>
      <c r="L156" s="65"/>
      <c r="M156" s="65"/>
      <c r="N156" s="65"/>
      <c r="O156" s="65"/>
      <c r="P156" s="58">
        <f t="shared" si="30"/>
        <v>0</v>
      </c>
      <c r="Q156" s="59" t="str">
        <f t="shared" si="31"/>
        <v/>
      </c>
      <c r="R156" s="60"/>
      <c r="S156" s="66"/>
      <c r="T156" s="67">
        <f t="shared" si="32"/>
        <v>0</v>
      </c>
      <c r="U156" s="49" t="str">
        <f t="shared" si="44"/>
        <v/>
      </c>
      <c r="V156" s="49" t="str">
        <f t="shared" si="45"/>
        <v>ok</v>
      </c>
      <c r="W156" s="49">
        <f t="shared" si="25"/>
        <v>0</v>
      </c>
      <c r="X156" s="49">
        <f t="shared" si="43"/>
        <v>0</v>
      </c>
      <c r="Z156" s="86" t="str">
        <f>IF(AND(OR($D$4="vyberte oblasť",$D$4="")),"ok",IF(AND($D$4&lt;&gt;"",J156=0),"ok",IF(AND($D$4=$W$10,OR(G156={"a)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výrobkov"})),"ok",IF(AND($D$4=$W$11,OR(G156={"a)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výrobkov"})),"ok",IF(AND($D$4=$W$12,OR(G156={"a)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výrobkov"})),"ok",IF(AND($D$4=$W$13,OR(G156={"a)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výrobkov"})),"ok",IF(AND($D$4=$W$14,OR(G156={"a)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výrobkov"})),"ok",IF(AND($D$4=$W$15,OR(G156={"a)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výrobkov"})),"ok",IF(AND($D$4=$W$16,OR(G156={"a)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výrobkov"})),"ok",IF(AND($D$4=$W$17,G156=""),"ok","chyba"))))))))))</f>
        <v>ok</v>
      </c>
      <c r="AA156" s="49">
        <f t="shared" si="46"/>
        <v>0</v>
      </c>
      <c r="AC156" s="49" t="str">
        <f t="shared" si="47"/>
        <v/>
      </c>
      <c r="AD156" s="180" t="str">
        <f t="shared" si="48"/>
        <v/>
      </c>
      <c r="AE156" s="63">
        <f t="shared" si="49"/>
        <v>0</v>
      </c>
    </row>
    <row r="157" spans="1:31" ht="39.950000000000003" customHeight="1" x14ac:dyDescent="0.2">
      <c r="A157" s="7">
        <v>137</v>
      </c>
      <c r="B157" s="183"/>
      <c r="C157" s="183"/>
      <c r="D157" s="183"/>
      <c r="E157" s="149"/>
      <c r="F157" s="175"/>
      <c r="G157" s="162"/>
      <c r="H157" s="64"/>
      <c r="I157" s="65"/>
      <c r="J157" s="58">
        <f t="shared" si="18"/>
        <v>0</v>
      </c>
      <c r="K157" s="65"/>
      <c r="L157" s="65"/>
      <c r="M157" s="65"/>
      <c r="N157" s="65"/>
      <c r="O157" s="65"/>
      <c r="P157" s="58">
        <f t="shared" si="30"/>
        <v>0</v>
      </c>
      <c r="Q157" s="59" t="str">
        <f t="shared" si="31"/>
        <v/>
      </c>
      <c r="R157" s="60"/>
      <c r="S157" s="66"/>
      <c r="T157" s="67">
        <f t="shared" si="32"/>
        <v>0</v>
      </c>
      <c r="U157" s="49" t="str">
        <f t="shared" si="44"/>
        <v/>
      </c>
      <c r="V157" s="49" t="str">
        <f t="shared" si="45"/>
        <v>ok</v>
      </c>
      <c r="W157" s="49">
        <f t="shared" si="25"/>
        <v>0</v>
      </c>
      <c r="X157" s="49">
        <f t="shared" si="43"/>
        <v>0</v>
      </c>
      <c r="Z157" s="86" t="str">
        <f>IF(AND(OR($D$4="vyberte oblasť",$D$4="")),"ok",IF(AND($D$4&lt;&gt;"",J157=0),"ok",IF(AND($D$4=$W$10,OR(G157={"a)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výrobkov"})),"ok",IF(AND($D$4=$W$11,OR(G157={"a)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výrobkov"})),"ok",IF(AND($D$4=$W$12,OR(G157={"a)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výrobkov"})),"ok",IF(AND($D$4=$W$13,OR(G157={"a)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výrobkov"})),"ok",IF(AND($D$4=$W$14,OR(G157={"a)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výrobkov"})),"ok",IF(AND($D$4=$W$15,OR(G157={"a)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výrobkov"})),"ok",IF(AND($D$4=$W$16,OR(G157={"a)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výrobkov"})),"ok",IF(AND($D$4=$W$17,G157=""),"ok","chyba"))))))))))</f>
        <v>ok</v>
      </c>
      <c r="AA157" s="49">
        <f t="shared" si="46"/>
        <v>0</v>
      </c>
      <c r="AC157" s="49" t="str">
        <f t="shared" si="47"/>
        <v/>
      </c>
      <c r="AD157" s="180" t="str">
        <f t="shared" si="48"/>
        <v/>
      </c>
      <c r="AE157" s="63">
        <f t="shared" si="49"/>
        <v>0</v>
      </c>
    </row>
    <row r="158" spans="1:31" ht="39.950000000000003" customHeight="1" x14ac:dyDescent="0.2">
      <c r="A158" s="7">
        <v>138</v>
      </c>
      <c r="B158" s="183"/>
      <c r="C158" s="183"/>
      <c r="D158" s="183"/>
      <c r="E158" s="149"/>
      <c r="F158" s="175"/>
      <c r="G158" s="162"/>
      <c r="H158" s="64"/>
      <c r="I158" s="65"/>
      <c r="J158" s="58">
        <f t="shared" si="18"/>
        <v>0</v>
      </c>
      <c r="K158" s="65"/>
      <c r="L158" s="65"/>
      <c r="M158" s="65"/>
      <c r="N158" s="65"/>
      <c r="O158" s="65"/>
      <c r="P158" s="58">
        <f t="shared" si="30"/>
        <v>0</v>
      </c>
      <c r="Q158" s="59" t="str">
        <f t="shared" si="31"/>
        <v/>
      </c>
      <c r="R158" s="60"/>
      <c r="S158" s="66"/>
      <c r="T158" s="67">
        <f t="shared" si="32"/>
        <v>0</v>
      </c>
      <c r="U158" s="49" t="str">
        <f t="shared" si="44"/>
        <v/>
      </c>
      <c r="V158" s="49" t="str">
        <f t="shared" si="45"/>
        <v>ok</v>
      </c>
      <c r="W158" s="49">
        <f t="shared" si="25"/>
        <v>0</v>
      </c>
      <c r="X158" s="49">
        <f t="shared" si="43"/>
        <v>0</v>
      </c>
      <c r="Z158" s="86" t="str">
        <f>IF(AND(OR($D$4="vyberte oblasť",$D$4="")),"ok",IF(AND($D$4&lt;&gt;"",J158=0),"ok",IF(AND($D$4=$W$10,OR(G158={"a)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výrobkov"})),"ok",IF(AND($D$4=$W$11,OR(G158={"a)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výrobkov"})),"ok",IF(AND($D$4=$W$12,OR(G158={"a)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výrobkov"})),"ok",IF(AND($D$4=$W$13,OR(G158={"a)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výrobkov"})),"ok",IF(AND($D$4=$W$14,OR(G158={"a)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výrobkov"})),"ok",IF(AND($D$4=$W$15,OR(G158={"a)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výrobkov"})),"ok",IF(AND($D$4=$W$16,OR(G158={"a)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výrobkov"})),"ok",IF(AND($D$4=$W$17,G158=""),"ok","chyba"))))))))))</f>
        <v>ok</v>
      </c>
      <c r="AA158" s="49">
        <f t="shared" si="46"/>
        <v>0</v>
      </c>
      <c r="AC158" s="49" t="str">
        <f t="shared" si="47"/>
        <v/>
      </c>
      <c r="AD158" s="180" t="str">
        <f t="shared" si="48"/>
        <v/>
      </c>
      <c r="AE158" s="63">
        <f t="shared" si="49"/>
        <v>0</v>
      </c>
    </row>
    <row r="159" spans="1:31" ht="39.950000000000003" customHeight="1" x14ac:dyDescent="0.2">
      <c r="A159" s="7">
        <v>139</v>
      </c>
      <c r="B159" s="183"/>
      <c r="C159" s="183"/>
      <c r="D159" s="183"/>
      <c r="E159" s="149"/>
      <c r="F159" s="175"/>
      <c r="G159" s="162"/>
      <c r="H159" s="64"/>
      <c r="I159" s="65"/>
      <c r="J159" s="58">
        <f t="shared" si="18"/>
        <v>0</v>
      </c>
      <c r="K159" s="65"/>
      <c r="L159" s="65"/>
      <c r="M159" s="65"/>
      <c r="N159" s="65"/>
      <c r="O159" s="65"/>
      <c r="P159" s="58">
        <f t="shared" si="30"/>
        <v>0</v>
      </c>
      <c r="Q159" s="59" t="str">
        <f t="shared" si="31"/>
        <v/>
      </c>
      <c r="R159" s="60"/>
      <c r="S159" s="66"/>
      <c r="T159" s="67">
        <f t="shared" si="32"/>
        <v>0</v>
      </c>
      <c r="U159" s="49" t="str">
        <f t="shared" si="44"/>
        <v/>
      </c>
      <c r="V159" s="49" t="str">
        <f t="shared" si="45"/>
        <v>ok</v>
      </c>
      <c r="W159" s="49">
        <f t="shared" si="25"/>
        <v>0</v>
      </c>
      <c r="X159" s="49">
        <f t="shared" si="43"/>
        <v>0</v>
      </c>
      <c r="Z159" s="86" t="str">
        <f>IF(AND(OR($D$4="vyberte oblasť",$D$4="")),"ok",IF(AND($D$4&lt;&gt;"",J159=0),"ok",IF(AND($D$4=$W$10,OR(G159={"a)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výrobkov"})),"ok",IF(AND($D$4=$W$11,OR(G159={"a)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výrobkov"})),"ok",IF(AND($D$4=$W$12,OR(G159={"a)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výrobkov"})),"ok",IF(AND($D$4=$W$13,OR(G159={"a)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výrobkov"})),"ok",IF(AND($D$4=$W$14,OR(G159={"a)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výrobkov"})),"ok",IF(AND($D$4=$W$15,OR(G159={"a)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výrobkov"})),"ok",IF(AND($D$4=$W$16,OR(G159={"a)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výrobkov"})),"ok",IF(AND($D$4=$W$17,G159=""),"ok","chyba"))))))))))</f>
        <v>ok</v>
      </c>
      <c r="AA159" s="49">
        <f t="shared" si="46"/>
        <v>0</v>
      </c>
      <c r="AC159" s="49" t="str">
        <f t="shared" si="47"/>
        <v/>
      </c>
      <c r="AD159" s="180" t="str">
        <f t="shared" si="48"/>
        <v/>
      </c>
      <c r="AE159" s="63">
        <f t="shared" si="49"/>
        <v>0</v>
      </c>
    </row>
    <row r="160" spans="1:31" ht="39.950000000000003" customHeight="1" x14ac:dyDescent="0.2">
      <c r="A160" s="7">
        <v>140</v>
      </c>
      <c r="B160" s="183"/>
      <c r="C160" s="183"/>
      <c r="D160" s="183"/>
      <c r="E160" s="149"/>
      <c r="F160" s="175"/>
      <c r="G160" s="162"/>
      <c r="H160" s="64"/>
      <c r="I160" s="65"/>
      <c r="J160" s="58">
        <f t="shared" si="18"/>
        <v>0</v>
      </c>
      <c r="K160" s="65"/>
      <c r="L160" s="65"/>
      <c r="M160" s="65"/>
      <c r="N160" s="65"/>
      <c r="O160" s="65"/>
      <c r="P160" s="58">
        <f t="shared" si="30"/>
        <v>0</v>
      </c>
      <c r="Q160" s="59" t="str">
        <f t="shared" si="31"/>
        <v/>
      </c>
      <c r="R160" s="60"/>
      <c r="S160" s="66"/>
      <c r="T160" s="67">
        <f t="shared" si="32"/>
        <v>0</v>
      </c>
      <c r="U160" s="49" t="str">
        <f t="shared" si="44"/>
        <v/>
      </c>
      <c r="V160" s="49" t="str">
        <f t="shared" si="45"/>
        <v>ok</v>
      </c>
      <c r="W160" s="49">
        <f t="shared" si="25"/>
        <v>0</v>
      </c>
      <c r="X160" s="49">
        <f t="shared" si="43"/>
        <v>0</v>
      </c>
      <c r="Z160" s="86" t="str">
        <f>IF(AND(OR($D$4="vyberte oblasť",$D$4="")),"ok",IF(AND($D$4&lt;&gt;"",J160=0),"ok",IF(AND($D$4=$W$10,OR(G160={"a)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výrobkov"})),"ok",IF(AND($D$4=$W$11,OR(G160={"a)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výrobkov"})),"ok",IF(AND($D$4=$W$12,OR(G160={"a)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výrobkov"})),"ok",IF(AND($D$4=$W$13,OR(G160={"a)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výrobkov"})),"ok",IF(AND($D$4=$W$14,OR(G160={"a)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výrobkov"})),"ok",IF(AND($D$4=$W$15,OR(G160={"a)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výrobkov"})),"ok",IF(AND($D$4=$W$16,OR(G160={"a)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výrobkov"})),"ok",IF(AND($D$4=$W$17,G160=""),"ok","chyba"))))))))))</f>
        <v>ok</v>
      </c>
      <c r="AA160" s="49">
        <f t="shared" si="46"/>
        <v>0</v>
      </c>
      <c r="AC160" s="49" t="str">
        <f t="shared" si="47"/>
        <v/>
      </c>
      <c r="AD160" s="180" t="str">
        <f t="shared" si="48"/>
        <v/>
      </c>
      <c r="AE160" s="63">
        <f t="shared" si="49"/>
        <v>0</v>
      </c>
    </row>
    <row r="161" spans="1:31" ht="39.950000000000003" customHeight="1" x14ac:dyDescent="0.2">
      <c r="A161" s="7">
        <v>141</v>
      </c>
      <c r="B161" s="183"/>
      <c r="C161" s="183"/>
      <c r="D161" s="183"/>
      <c r="E161" s="149"/>
      <c r="F161" s="175"/>
      <c r="G161" s="162"/>
      <c r="H161" s="64"/>
      <c r="I161" s="65"/>
      <c r="J161" s="58">
        <f t="shared" ref="J161:J212" si="50">ROUNDDOWN(H161*I161,2)</f>
        <v>0</v>
      </c>
      <c r="K161" s="65"/>
      <c r="L161" s="65"/>
      <c r="M161" s="65"/>
      <c r="N161" s="65"/>
      <c r="O161" s="65"/>
      <c r="P161" s="58">
        <f t="shared" ref="P161:P212" si="51">SUM(K161:O161)</f>
        <v>0</v>
      </c>
      <c r="Q161" s="59" t="str">
        <f t="shared" ref="Q161:Q212" si="52">IF(ROUNDDOWN(H161*I161,2)-ROUNDDOWN(SUM(K161:O161),2)=0,"","zlý súčet")</f>
        <v/>
      </c>
      <c r="R161" s="60"/>
      <c r="S161" s="66"/>
      <c r="T161" s="67">
        <f t="shared" ref="T161:T212" si="53">P161-S161</f>
        <v>0</v>
      </c>
      <c r="U161" s="49" t="str">
        <f t="shared" si="44"/>
        <v/>
      </c>
      <c r="V161" s="49" t="str">
        <f t="shared" si="45"/>
        <v>ok</v>
      </c>
      <c r="W161" s="49">
        <f t="shared" ref="W161:W212" si="54">IF(V161="chyba",1,0)</f>
        <v>0</v>
      </c>
      <c r="X161" s="49">
        <f t="shared" si="43"/>
        <v>0</v>
      </c>
      <c r="Z161" s="86" t="str">
        <f>IF(AND(OR($D$4="vyberte oblasť",$D$4="")),"ok",IF(AND($D$4&lt;&gt;"",J161=0),"ok",IF(AND($D$4=$W$10,OR(G161={"a)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výrobkov"})),"ok",IF(AND($D$4=$W$11,OR(G161={"a)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výrobkov"})),"ok",IF(AND($D$4=$W$12,OR(G161={"a)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výrobkov"})),"ok",IF(AND($D$4=$W$13,OR(G161={"a)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výrobkov"})),"ok",IF(AND($D$4=$W$14,OR(G161={"a)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výrobkov"})),"ok",IF(AND($D$4=$W$15,OR(G161={"a)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výrobkov"})),"ok",IF(AND($D$4=$W$16,OR(G161={"a)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výrobkov"})),"ok",IF(AND($D$4=$W$17,G161=""),"ok","chyba"))))))))))</f>
        <v>ok</v>
      </c>
      <c r="AA161" s="49">
        <f t="shared" si="46"/>
        <v>0</v>
      </c>
      <c r="AC161" s="49" t="str">
        <f t="shared" si="47"/>
        <v/>
      </c>
      <c r="AD161" s="180" t="str">
        <f t="shared" si="48"/>
        <v/>
      </c>
      <c r="AE161" s="63">
        <f t="shared" si="49"/>
        <v>0</v>
      </c>
    </row>
    <row r="162" spans="1:31" ht="39.950000000000003" customHeight="1" x14ac:dyDescent="0.2">
      <c r="A162" s="7">
        <v>142</v>
      </c>
      <c r="B162" s="183"/>
      <c r="C162" s="183"/>
      <c r="D162" s="183"/>
      <c r="E162" s="149"/>
      <c r="F162" s="175"/>
      <c r="G162" s="162"/>
      <c r="H162" s="64"/>
      <c r="I162" s="65"/>
      <c r="J162" s="58">
        <f t="shared" si="50"/>
        <v>0</v>
      </c>
      <c r="K162" s="65"/>
      <c r="L162" s="65"/>
      <c r="M162" s="65"/>
      <c r="N162" s="65"/>
      <c r="O162" s="65"/>
      <c r="P162" s="58">
        <f t="shared" si="51"/>
        <v>0</v>
      </c>
      <c r="Q162" s="59" t="str">
        <f t="shared" si="52"/>
        <v/>
      </c>
      <c r="R162" s="60"/>
      <c r="S162" s="66"/>
      <c r="T162" s="67">
        <f t="shared" si="53"/>
        <v>0</v>
      </c>
      <c r="U162" s="49" t="str">
        <f t="shared" si="44"/>
        <v/>
      </c>
      <c r="V162" s="49" t="str">
        <f t="shared" si="45"/>
        <v>ok</v>
      </c>
      <c r="W162" s="49">
        <f t="shared" si="54"/>
        <v>0</v>
      </c>
      <c r="X162" s="49">
        <f t="shared" si="43"/>
        <v>0</v>
      </c>
      <c r="Z162" s="86" t="str">
        <f>IF(AND(OR($D$4="vyberte oblasť",$D$4="")),"ok",IF(AND($D$4&lt;&gt;"",J162=0),"ok",IF(AND($D$4=$W$10,OR(G162={"a)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výrobkov"})),"ok",IF(AND($D$4=$W$11,OR(G162={"a)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výrobkov"})),"ok",IF(AND($D$4=$W$12,OR(G162={"a)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výrobkov"})),"ok",IF(AND($D$4=$W$13,OR(G162={"a)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výrobkov"})),"ok",IF(AND($D$4=$W$14,OR(G162={"a)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výrobkov"})),"ok",IF(AND($D$4=$W$15,OR(G162={"a)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výrobkov"})),"ok",IF(AND($D$4=$W$16,OR(G162={"a)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výrobkov"})),"ok",IF(AND($D$4=$W$17,G162=""),"ok","chyba"))))))))))</f>
        <v>ok</v>
      </c>
      <c r="AA162" s="49">
        <f t="shared" si="46"/>
        <v>0</v>
      </c>
      <c r="AC162" s="49" t="str">
        <f t="shared" si="47"/>
        <v/>
      </c>
      <c r="AD162" s="180" t="str">
        <f t="shared" si="48"/>
        <v/>
      </c>
      <c r="AE162" s="63">
        <f t="shared" si="49"/>
        <v>0</v>
      </c>
    </row>
    <row r="163" spans="1:31" ht="39.950000000000003" customHeight="1" x14ac:dyDescent="0.2">
      <c r="A163" s="7">
        <v>143</v>
      </c>
      <c r="B163" s="183"/>
      <c r="C163" s="183"/>
      <c r="D163" s="183"/>
      <c r="E163" s="149"/>
      <c r="F163" s="175"/>
      <c r="G163" s="162"/>
      <c r="H163" s="64"/>
      <c r="I163" s="65"/>
      <c r="J163" s="58">
        <f t="shared" si="50"/>
        <v>0</v>
      </c>
      <c r="K163" s="65"/>
      <c r="L163" s="65"/>
      <c r="M163" s="65"/>
      <c r="N163" s="65"/>
      <c r="O163" s="65"/>
      <c r="P163" s="58">
        <f t="shared" si="51"/>
        <v>0</v>
      </c>
      <c r="Q163" s="59" t="str">
        <f t="shared" si="52"/>
        <v/>
      </c>
      <c r="R163" s="60"/>
      <c r="S163" s="66"/>
      <c r="T163" s="67">
        <f t="shared" si="53"/>
        <v>0</v>
      </c>
      <c r="U163" s="49" t="str">
        <f t="shared" si="44"/>
        <v/>
      </c>
      <c r="V163" s="49" t="str">
        <f t="shared" si="45"/>
        <v>ok</v>
      </c>
      <c r="W163" s="49">
        <f t="shared" si="54"/>
        <v>0</v>
      </c>
      <c r="X163" s="49">
        <f t="shared" si="43"/>
        <v>0</v>
      </c>
      <c r="Z163" s="86" t="str">
        <f>IF(AND(OR($D$4="vyberte oblasť",$D$4="")),"ok",IF(AND($D$4&lt;&gt;"",J163=0),"ok",IF(AND($D$4=$W$10,OR(G163={"a)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výrobkov"})),"ok",IF(AND($D$4=$W$11,OR(G163={"a)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výrobkov"})),"ok",IF(AND($D$4=$W$12,OR(G163={"a)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výrobkov"})),"ok",IF(AND($D$4=$W$13,OR(G163={"a)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výrobkov"})),"ok",IF(AND($D$4=$W$14,OR(G163={"a)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výrobkov"})),"ok",IF(AND($D$4=$W$15,OR(G163={"a)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výrobkov"})),"ok",IF(AND($D$4=$W$16,OR(G163={"a)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výrobkov"})),"ok",IF(AND($D$4=$W$17,G163=""),"ok","chyba"))))))))))</f>
        <v>ok</v>
      </c>
      <c r="AA163" s="49">
        <f t="shared" si="46"/>
        <v>0</v>
      </c>
      <c r="AC163" s="49" t="str">
        <f t="shared" si="47"/>
        <v/>
      </c>
      <c r="AD163" s="180" t="str">
        <f t="shared" si="48"/>
        <v/>
      </c>
      <c r="AE163" s="63">
        <f t="shared" si="49"/>
        <v>0</v>
      </c>
    </row>
    <row r="164" spans="1:31" ht="39.950000000000003" customHeight="1" x14ac:dyDescent="0.2">
      <c r="A164" s="7">
        <v>144</v>
      </c>
      <c r="B164" s="183"/>
      <c r="C164" s="183"/>
      <c r="D164" s="183"/>
      <c r="E164" s="149"/>
      <c r="F164" s="175"/>
      <c r="G164" s="162"/>
      <c r="H164" s="64"/>
      <c r="I164" s="65"/>
      <c r="J164" s="58">
        <f t="shared" si="50"/>
        <v>0</v>
      </c>
      <c r="K164" s="65"/>
      <c r="L164" s="65"/>
      <c r="M164" s="65"/>
      <c r="N164" s="65"/>
      <c r="O164" s="65"/>
      <c r="P164" s="58">
        <f t="shared" si="51"/>
        <v>0</v>
      </c>
      <c r="Q164" s="59" t="str">
        <f t="shared" si="52"/>
        <v/>
      </c>
      <c r="R164" s="60"/>
      <c r="S164" s="66"/>
      <c r="T164" s="67">
        <f t="shared" si="53"/>
        <v>0</v>
      </c>
      <c r="U164" s="49" t="str">
        <f t="shared" si="44"/>
        <v/>
      </c>
      <c r="V164" s="49" t="str">
        <f t="shared" si="45"/>
        <v>ok</v>
      </c>
      <c r="W164" s="49">
        <f t="shared" si="54"/>
        <v>0</v>
      </c>
      <c r="X164" s="49">
        <f t="shared" si="43"/>
        <v>0</v>
      </c>
      <c r="Z164" s="86" t="str">
        <f>IF(AND(OR($D$4="vyberte oblasť",$D$4="")),"ok",IF(AND($D$4&lt;&gt;"",J164=0),"ok",IF(AND($D$4=$W$10,OR(G164={"a)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výrobkov"})),"ok",IF(AND($D$4=$W$11,OR(G164={"a)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výrobkov"})),"ok",IF(AND($D$4=$W$12,OR(G164={"a)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výrobkov"})),"ok",IF(AND($D$4=$W$13,OR(G164={"a)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výrobkov"})),"ok",IF(AND($D$4=$W$14,OR(G164={"a)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výrobkov"})),"ok",IF(AND($D$4=$W$15,OR(G164={"a)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výrobkov"})),"ok",IF(AND($D$4=$W$16,OR(G164={"a)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výrobkov"})),"ok",IF(AND($D$4=$W$17,G164=""),"ok","chyba"))))))))))</f>
        <v>ok</v>
      </c>
      <c r="AA164" s="49">
        <f t="shared" si="46"/>
        <v>0</v>
      </c>
      <c r="AC164" s="49" t="str">
        <f t="shared" si="47"/>
        <v/>
      </c>
      <c r="AD164" s="180" t="str">
        <f t="shared" si="48"/>
        <v/>
      </c>
      <c r="AE164" s="63">
        <f t="shared" si="49"/>
        <v>0</v>
      </c>
    </row>
    <row r="165" spans="1:31" ht="39.950000000000003" customHeight="1" x14ac:dyDescent="0.2">
      <c r="A165" s="7">
        <v>145</v>
      </c>
      <c r="B165" s="183"/>
      <c r="C165" s="183"/>
      <c r="D165" s="183"/>
      <c r="E165" s="149"/>
      <c r="F165" s="175"/>
      <c r="G165" s="162"/>
      <c r="H165" s="64"/>
      <c r="I165" s="65"/>
      <c r="J165" s="58">
        <f t="shared" si="50"/>
        <v>0</v>
      </c>
      <c r="K165" s="65"/>
      <c r="L165" s="65"/>
      <c r="M165" s="65"/>
      <c r="N165" s="65"/>
      <c r="O165" s="65"/>
      <c r="P165" s="58">
        <f t="shared" si="51"/>
        <v>0</v>
      </c>
      <c r="Q165" s="59" t="str">
        <f t="shared" si="52"/>
        <v/>
      </c>
      <c r="R165" s="60"/>
      <c r="S165" s="66"/>
      <c r="T165" s="67">
        <f t="shared" si="53"/>
        <v>0</v>
      </c>
      <c r="U165" s="49" t="str">
        <f t="shared" si="44"/>
        <v/>
      </c>
      <c r="V165" s="49" t="str">
        <f t="shared" si="45"/>
        <v>ok</v>
      </c>
      <c r="W165" s="49">
        <f t="shared" si="54"/>
        <v>0</v>
      </c>
      <c r="X165" s="49">
        <f t="shared" si="43"/>
        <v>0</v>
      </c>
      <c r="Z165" s="86" t="str">
        <f>IF(AND(OR($D$4="vyberte oblasť",$D$4="")),"ok",IF(AND($D$4&lt;&gt;"",J165=0),"ok",IF(AND($D$4=$W$10,OR(G165={"a)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výrobkov"})),"ok",IF(AND($D$4=$W$11,OR(G165={"a)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výrobkov"})),"ok",IF(AND($D$4=$W$12,OR(G165={"a)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výrobkov"})),"ok",IF(AND($D$4=$W$13,OR(G165={"a)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výrobkov"})),"ok",IF(AND($D$4=$W$14,OR(G165={"a)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výrobkov"})),"ok",IF(AND($D$4=$W$15,OR(G165={"a)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výrobkov"})),"ok",IF(AND($D$4=$W$16,OR(G165={"a)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výrobkov"})),"ok",IF(AND($D$4=$W$17,G165=""),"ok","chyba"))))))))))</f>
        <v>ok</v>
      </c>
      <c r="AA165" s="49">
        <f t="shared" si="46"/>
        <v>0</v>
      </c>
      <c r="AC165" s="49" t="str">
        <f t="shared" si="47"/>
        <v/>
      </c>
      <c r="AD165" s="180" t="str">
        <f t="shared" si="48"/>
        <v/>
      </c>
      <c r="AE165" s="63">
        <f t="shared" si="49"/>
        <v>0</v>
      </c>
    </row>
    <row r="166" spans="1:31" ht="39.950000000000003" customHeight="1" x14ac:dyDescent="0.2">
      <c r="A166" s="7">
        <v>146</v>
      </c>
      <c r="B166" s="183"/>
      <c r="C166" s="183"/>
      <c r="D166" s="183"/>
      <c r="E166" s="149"/>
      <c r="F166" s="175"/>
      <c r="G166" s="162"/>
      <c r="H166" s="64"/>
      <c r="I166" s="65"/>
      <c r="J166" s="58">
        <f t="shared" si="50"/>
        <v>0</v>
      </c>
      <c r="K166" s="65"/>
      <c r="L166" s="65"/>
      <c r="M166" s="65"/>
      <c r="N166" s="65"/>
      <c r="O166" s="65"/>
      <c r="P166" s="58">
        <f t="shared" si="51"/>
        <v>0</v>
      </c>
      <c r="Q166" s="59" t="str">
        <f t="shared" si="52"/>
        <v/>
      </c>
      <c r="R166" s="60"/>
      <c r="S166" s="66"/>
      <c r="T166" s="67">
        <f t="shared" si="53"/>
        <v>0</v>
      </c>
      <c r="U166" s="49" t="str">
        <f t="shared" si="44"/>
        <v/>
      </c>
      <c r="V166" s="49" t="str">
        <f t="shared" si="45"/>
        <v>ok</v>
      </c>
      <c r="W166" s="49">
        <f t="shared" si="54"/>
        <v>0</v>
      </c>
      <c r="X166" s="49">
        <f t="shared" si="43"/>
        <v>0</v>
      </c>
      <c r="Z166" s="86" t="str">
        <f>IF(AND(OR($D$4="vyberte oblasť",$D$4="")),"ok",IF(AND($D$4&lt;&gt;"",J166=0),"ok",IF(AND($D$4=$W$10,OR(G166={"a)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výrobkov"})),"ok",IF(AND($D$4=$W$11,OR(G166={"a)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výrobkov"})),"ok",IF(AND($D$4=$W$12,OR(G166={"a)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výrobkov"})),"ok",IF(AND($D$4=$W$13,OR(G166={"a)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výrobkov"})),"ok",IF(AND($D$4=$W$14,OR(G166={"a)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výrobkov"})),"ok",IF(AND($D$4=$W$15,OR(G166={"a)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výrobkov"})),"ok",IF(AND($D$4=$W$16,OR(G166={"a)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výrobkov"})),"ok",IF(AND($D$4=$W$17,G166=""),"ok","chyba"))))))))))</f>
        <v>ok</v>
      </c>
      <c r="AA166" s="49">
        <f t="shared" si="46"/>
        <v>0</v>
      </c>
      <c r="AC166" s="49" t="str">
        <f t="shared" si="47"/>
        <v/>
      </c>
      <c r="AD166" s="180" t="str">
        <f t="shared" si="48"/>
        <v/>
      </c>
      <c r="AE166" s="63">
        <f t="shared" si="49"/>
        <v>0</v>
      </c>
    </row>
    <row r="167" spans="1:31" ht="39.950000000000003" customHeight="1" x14ac:dyDescent="0.2">
      <c r="A167" s="7">
        <v>147</v>
      </c>
      <c r="B167" s="183"/>
      <c r="C167" s="183"/>
      <c r="D167" s="183"/>
      <c r="E167" s="149"/>
      <c r="F167" s="175"/>
      <c r="G167" s="162"/>
      <c r="H167" s="64"/>
      <c r="I167" s="65"/>
      <c r="J167" s="58">
        <f t="shared" ref="J167:J180" si="55">ROUNDDOWN(H167*I167,2)</f>
        <v>0</v>
      </c>
      <c r="K167" s="65"/>
      <c r="L167" s="65"/>
      <c r="M167" s="65"/>
      <c r="N167" s="65"/>
      <c r="O167" s="65"/>
      <c r="P167" s="58">
        <f t="shared" ref="P167:P180" si="56">SUM(K167:O167)</f>
        <v>0</v>
      </c>
      <c r="Q167" s="59" t="str">
        <f t="shared" ref="Q167:Q180" si="57">IF(ROUNDDOWN(H167*I167,2)-ROUNDDOWN(SUM(K167:O167),2)=0,"","zlý súčet")</f>
        <v/>
      </c>
      <c r="R167" s="60"/>
      <c r="S167" s="66"/>
      <c r="T167" s="67">
        <f t="shared" ref="T167:T180" si="58">P167-S167</f>
        <v>0</v>
      </c>
      <c r="U167" s="49" t="str">
        <f t="shared" si="44"/>
        <v/>
      </c>
      <c r="V167" s="49" t="str">
        <f t="shared" si="45"/>
        <v>ok</v>
      </c>
      <c r="W167" s="49">
        <f t="shared" ref="W167:W180" si="59">IF(V167="chyba",1,0)</f>
        <v>0</v>
      </c>
      <c r="X167" s="49">
        <f t="shared" si="43"/>
        <v>0</v>
      </c>
      <c r="Z167" s="86" t="str">
        <f>IF(AND(OR($D$4="vyberte oblasť",$D$4="")),"ok",IF(AND($D$4&lt;&gt;"",J167=0),"ok",IF(AND($D$4=$W$10,OR(G167={"a)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výrobkov"})),"ok",IF(AND($D$4=$W$11,OR(G167={"a)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výrobkov"})),"ok",IF(AND($D$4=$W$12,OR(G167={"a)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výrobkov"})),"ok",IF(AND($D$4=$W$13,OR(G167={"a)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výrobkov"})),"ok",IF(AND($D$4=$W$14,OR(G167={"a)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výrobkov"})),"ok",IF(AND($D$4=$W$15,OR(G167={"a)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výrobkov"})),"ok",IF(AND($D$4=$W$16,OR(G167={"a)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výrobkov"})),"ok",IF(AND($D$4=$W$17,G167=""),"ok","chyba"))))))))))</f>
        <v>ok</v>
      </c>
      <c r="AA167" s="49">
        <f t="shared" si="46"/>
        <v>0</v>
      </c>
      <c r="AC167" s="49" t="str">
        <f t="shared" si="47"/>
        <v/>
      </c>
      <c r="AD167" s="180" t="str">
        <f t="shared" si="48"/>
        <v/>
      </c>
      <c r="AE167" s="63">
        <f t="shared" si="49"/>
        <v>0</v>
      </c>
    </row>
    <row r="168" spans="1:31" ht="39.950000000000003" customHeight="1" x14ac:dyDescent="0.2">
      <c r="A168" s="7">
        <v>148</v>
      </c>
      <c r="B168" s="183"/>
      <c r="C168" s="183"/>
      <c r="D168" s="183"/>
      <c r="E168" s="149"/>
      <c r="F168" s="175"/>
      <c r="G168" s="162"/>
      <c r="H168" s="64"/>
      <c r="I168" s="65"/>
      <c r="J168" s="58">
        <f t="shared" si="55"/>
        <v>0</v>
      </c>
      <c r="K168" s="65"/>
      <c r="L168" s="65"/>
      <c r="M168" s="65"/>
      <c r="N168" s="65"/>
      <c r="O168" s="65"/>
      <c r="P168" s="58">
        <f t="shared" si="56"/>
        <v>0</v>
      </c>
      <c r="Q168" s="59" t="str">
        <f t="shared" si="57"/>
        <v/>
      </c>
      <c r="R168" s="60"/>
      <c r="S168" s="66"/>
      <c r="T168" s="67">
        <f t="shared" si="58"/>
        <v>0</v>
      </c>
      <c r="U168" s="49" t="str">
        <f t="shared" si="44"/>
        <v/>
      </c>
      <c r="V168" s="49" t="str">
        <f t="shared" si="45"/>
        <v>ok</v>
      </c>
      <c r="W168" s="49">
        <f t="shared" si="59"/>
        <v>0</v>
      </c>
      <c r="X168" s="49">
        <f t="shared" si="43"/>
        <v>0</v>
      </c>
      <c r="Z168" s="86" t="str">
        <f>IF(AND(OR($D$4="vyberte oblasť",$D$4="")),"ok",IF(AND($D$4&lt;&gt;"",J168=0),"ok",IF(AND($D$4=$W$10,OR(G168={"a)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výrobkov"})),"ok",IF(AND($D$4=$W$11,OR(G168={"a)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výrobkov"})),"ok",IF(AND($D$4=$W$12,OR(G168={"a)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výrobkov"})),"ok",IF(AND($D$4=$W$13,OR(G168={"a)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výrobkov"})),"ok",IF(AND($D$4=$W$14,OR(G168={"a)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výrobkov"})),"ok",IF(AND($D$4=$W$15,OR(G168={"a)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výrobkov"})),"ok",IF(AND($D$4=$W$16,OR(G168={"a)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výrobkov"})),"ok",IF(AND($D$4=$W$17,G168=""),"ok","chyba"))))))))))</f>
        <v>ok</v>
      </c>
      <c r="AA168" s="49">
        <f t="shared" si="46"/>
        <v>0</v>
      </c>
      <c r="AC168" s="49" t="str">
        <f t="shared" si="47"/>
        <v/>
      </c>
      <c r="AD168" s="180" t="str">
        <f t="shared" si="48"/>
        <v/>
      </c>
      <c r="AE168" s="63">
        <f t="shared" si="49"/>
        <v>0</v>
      </c>
    </row>
    <row r="169" spans="1:31" ht="39.950000000000003" customHeight="1" x14ac:dyDescent="0.2">
      <c r="A169" s="7">
        <v>149</v>
      </c>
      <c r="B169" s="183"/>
      <c r="C169" s="183"/>
      <c r="D169" s="183"/>
      <c r="E169" s="149"/>
      <c r="F169" s="175"/>
      <c r="G169" s="162"/>
      <c r="H169" s="64"/>
      <c r="I169" s="65"/>
      <c r="J169" s="58">
        <f t="shared" si="55"/>
        <v>0</v>
      </c>
      <c r="K169" s="65"/>
      <c r="L169" s="65"/>
      <c r="M169" s="65"/>
      <c r="N169" s="65"/>
      <c r="O169" s="65"/>
      <c r="P169" s="58">
        <f t="shared" si="56"/>
        <v>0</v>
      </c>
      <c r="Q169" s="59" t="str">
        <f t="shared" si="57"/>
        <v/>
      </c>
      <c r="R169" s="60"/>
      <c r="S169" s="66"/>
      <c r="T169" s="67">
        <f t="shared" si="58"/>
        <v>0</v>
      </c>
      <c r="U169" s="49" t="str">
        <f t="shared" si="44"/>
        <v/>
      </c>
      <c r="V169" s="49" t="str">
        <f t="shared" si="45"/>
        <v>ok</v>
      </c>
      <c r="W169" s="49">
        <f t="shared" si="59"/>
        <v>0</v>
      </c>
      <c r="X169" s="49">
        <f t="shared" si="43"/>
        <v>0</v>
      </c>
      <c r="Z169" s="86" t="str">
        <f>IF(AND(OR($D$4="vyberte oblasť",$D$4="")),"ok",IF(AND($D$4&lt;&gt;"",J169=0),"ok",IF(AND($D$4=$W$10,OR(G169={"a)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výrobkov"})),"ok",IF(AND($D$4=$W$11,OR(G169={"a)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výrobkov"})),"ok",IF(AND($D$4=$W$12,OR(G169={"a)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výrobkov"})),"ok",IF(AND($D$4=$W$13,OR(G169={"a)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výrobkov"})),"ok",IF(AND($D$4=$W$14,OR(G169={"a)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výrobkov"})),"ok",IF(AND($D$4=$W$15,OR(G169={"a)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výrobkov"})),"ok",IF(AND($D$4=$W$16,OR(G169={"a)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výrobkov"})),"ok",IF(AND($D$4=$W$17,G169=""),"ok","chyba"))))))))))</f>
        <v>ok</v>
      </c>
      <c r="AA169" s="49">
        <f t="shared" si="46"/>
        <v>0</v>
      </c>
      <c r="AC169" s="49" t="str">
        <f t="shared" si="47"/>
        <v/>
      </c>
      <c r="AD169" s="180" t="str">
        <f t="shared" si="48"/>
        <v/>
      </c>
      <c r="AE169" s="63">
        <f t="shared" si="49"/>
        <v>0</v>
      </c>
    </row>
    <row r="170" spans="1:31" ht="39.950000000000003" customHeight="1" x14ac:dyDescent="0.2">
      <c r="A170" s="7">
        <v>150</v>
      </c>
      <c r="B170" s="183"/>
      <c r="C170" s="183"/>
      <c r="D170" s="183"/>
      <c r="E170" s="149"/>
      <c r="F170" s="175"/>
      <c r="G170" s="162"/>
      <c r="H170" s="64"/>
      <c r="I170" s="65"/>
      <c r="J170" s="58">
        <f t="shared" si="55"/>
        <v>0</v>
      </c>
      <c r="K170" s="65"/>
      <c r="L170" s="65"/>
      <c r="M170" s="65"/>
      <c r="N170" s="65"/>
      <c r="O170" s="65"/>
      <c r="P170" s="58">
        <f t="shared" si="56"/>
        <v>0</v>
      </c>
      <c r="Q170" s="59" t="str">
        <f t="shared" si="57"/>
        <v/>
      </c>
      <c r="R170" s="60"/>
      <c r="S170" s="66"/>
      <c r="T170" s="67">
        <f t="shared" si="58"/>
        <v>0</v>
      </c>
      <c r="U170" s="49" t="str">
        <f t="shared" si="44"/>
        <v/>
      </c>
      <c r="V170" s="49" t="str">
        <f t="shared" si="45"/>
        <v>ok</v>
      </c>
      <c r="W170" s="49">
        <f t="shared" si="59"/>
        <v>0</v>
      </c>
      <c r="X170" s="49">
        <f t="shared" si="43"/>
        <v>0</v>
      </c>
      <c r="Z170" s="86" t="str">
        <f>IF(AND(OR($D$4="vyberte oblasť",$D$4="")),"ok",IF(AND($D$4&lt;&gt;"",J170=0),"ok",IF(AND($D$4=$W$10,OR(G170={"a)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výrobkov"})),"ok",IF(AND($D$4=$W$11,OR(G170={"a)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výrobkov"})),"ok",IF(AND($D$4=$W$12,OR(G170={"a)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výrobkov"})),"ok",IF(AND($D$4=$W$13,OR(G170={"a)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výrobkov"})),"ok",IF(AND($D$4=$W$14,OR(G170={"a)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výrobkov"})),"ok",IF(AND($D$4=$W$15,OR(G170={"a)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výrobkov"})),"ok",IF(AND($D$4=$W$16,OR(G170={"a)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výrobkov"})),"ok",IF(AND($D$4=$W$17,G170=""),"ok","chyba"))))))))))</f>
        <v>ok</v>
      </c>
      <c r="AA170" s="49">
        <f t="shared" si="46"/>
        <v>0</v>
      </c>
      <c r="AC170" s="49" t="str">
        <f t="shared" si="47"/>
        <v/>
      </c>
      <c r="AD170" s="180" t="str">
        <f t="shared" si="48"/>
        <v/>
      </c>
      <c r="AE170" s="63">
        <f t="shared" si="49"/>
        <v>0</v>
      </c>
    </row>
    <row r="171" spans="1:31" ht="39.950000000000003" customHeight="1" x14ac:dyDescent="0.2">
      <c r="A171" s="7">
        <v>151</v>
      </c>
      <c r="B171" s="183"/>
      <c r="C171" s="183"/>
      <c r="D171" s="183"/>
      <c r="E171" s="149"/>
      <c r="F171" s="175"/>
      <c r="G171" s="162"/>
      <c r="H171" s="64"/>
      <c r="I171" s="65"/>
      <c r="J171" s="58">
        <f t="shared" si="55"/>
        <v>0</v>
      </c>
      <c r="K171" s="65"/>
      <c r="L171" s="65"/>
      <c r="M171" s="65"/>
      <c r="N171" s="65"/>
      <c r="O171" s="65"/>
      <c r="P171" s="58">
        <f t="shared" si="56"/>
        <v>0</v>
      </c>
      <c r="Q171" s="59" t="str">
        <f t="shared" si="57"/>
        <v/>
      </c>
      <c r="R171" s="60"/>
      <c r="S171" s="66"/>
      <c r="T171" s="67">
        <f t="shared" si="58"/>
        <v>0</v>
      </c>
      <c r="U171" s="49" t="str">
        <f t="shared" si="44"/>
        <v/>
      </c>
      <c r="V171" s="49" t="str">
        <f t="shared" si="45"/>
        <v>ok</v>
      </c>
      <c r="W171" s="49">
        <f t="shared" si="59"/>
        <v>0</v>
      </c>
      <c r="X171" s="49">
        <f t="shared" si="43"/>
        <v>0</v>
      </c>
      <c r="Z171" s="86" t="str">
        <f>IF(AND(OR($D$4="vyberte oblasť",$D$4="")),"ok",IF(AND($D$4&lt;&gt;"",J171=0),"ok",IF(AND($D$4=$W$10,OR(G171={"a)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výrobkov"})),"ok",IF(AND($D$4=$W$11,OR(G171={"a)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výrobkov"})),"ok",IF(AND($D$4=$W$12,OR(G171={"a)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výrobkov"})),"ok",IF(AND($D$4=$W$13,OR(G171={"a)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výrobkov"})),"ok",IF(AND($D$4=$W$14,OR(G171={"a)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výrobkov"})),"ok",IF(AND($D$4=$W$15,OR(G171={"a)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výrobkov"})),"ok",IF(AND($D$4=$W$16,OR(G171={"a)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výrobkov"})),"ok",IF(AND($D$4=$W$17,G171=""),"ok","chyba"))))))))))</f>
        <v>ok</v>
      </c>
      <c r="AA171" s="49">
        <f t="shared" si="46"/>
        <v>0</v>
      </c>
      <c r="AC171" s="49" t="str">
        <f t="shared" si="47"/>
        <v/>
      </c>
      <c r="AD171" s="180" t="str">
        <f t="shared" si="48"/>
        <v/>
      </c>
      <c r="AE171" s="63">
        <f t="shared" si="49"/>
        <v>0</v>
      </c>
    </row>
    <row r="172" spans="1:31" ht="39.950000000000003" customHeight="1" x14ac:dyDescent="0.2">
      <c r="A172" s="7">
        <v>152</v>
      </c>
      <c r="B172" s="183"/>
      <c r="C172" s="183"/>
      <c r="D172" s="183"/>
      <c r="E172" s="149"/>
      <c r="F172" s="175"/>
      <c r="G172" s="162"/>
      <c r="H172" s="64"/>
      <c r="I172" s="65"/>
      <c r="J172" s="58">
        <f t="shared" si="55"/>
        <v>0</v>
      </c>
      <c r="K172" s="65"/>
      <c r="L172" s="65"/>
      <c r="M172" s="65"/>
      <c r="N172" s="65"/>
      <c r="O172" s="65"/>
      <c r="P172" s="58">
        <f t="shared" si="56"/>
        <v>0</v>
      </c>
      <c r="Q172" s="59" t="str">
        <f t="shared" si="57"/>
        <v/>
      </c>
      <c r="R172" s="60"/>
      <c r="S172" s="66"/>
      <c r="T172" s="67">
        <f t="shared" si="58"/>
        <v>0</v>
      </c>
      <c r="U172" s="49" t="str">
        <f t="shared" si="44"/>
        <v/>
      </c>
      <c r="V172" s="49" t="str">
        <f t="shared" si="45"/>
        <v>ok</v>
      </c>
      <c r="W172" s="49">
        <f t="shared" si="59"/>
        <v>0</v>
      </c>
      <c r="X172" s="49">
        <f t="shared" si="43"/>
        <v>0</v>
      </c>
      <c r="Z172" s="86" t="str">
        <f>IF(AND(OR($D$4="vyberte oblasť",$D$4="")),"ok",IF(AND($D$4&lt;&gt;"",J172=0),"ok",IF(AND($D$4=$W$10,OR(G172={"a)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výrobkov"})),"ok",IF(AND($D$4=$W$11,OR(G172={"a)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výrobkov"})),"ok",IF(AND($D$4=$W$12,OR(G172={"a)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výrobkov"})),"ok",IF(AND($D$4=$W$13,OR(G172={"a)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výrobkov"})),"ok",IF(AND($D$4=$W$14,OR(G172={"a)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výrobkov"})),"ok",IF(AND($D$4=$W$15,OR(G172={"a)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výrobkov"})),"ok",IF(AND($D$4=$W$16,OR(G172={"a)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výrobkov"})),"ok",IF(AND($D$4=$W$17,G172=""),"ok","chyba"))))))))))</f>
        <v>ok</v>
      </c>
      <c r="AA172" s="49">
        <f t="shared" si="46"/>
        <v>0</v>
      </c>
      <c r="AC172" s="49" t="str">
        <f t="shared" si="47"/>
        <v/>
      </c>
      <c r="AD172" s="180" t="str">
        <f t="shared" si="48"/>
        <v/>
      </c>
      <c r="AE172" s="63">
        <f t="shared" si="49"/>
        <v>0</v>
      </c>
    </row>
    <row r="173" spans="1:31" ht="39.950000000000003" customHeight="1" x14ac:dyDescent="0.2">
      <c r="A173" s="7">
        <v>153</v>
      </c>
      <c r="B173" s="183"/>
      <c r="C173" s="183"/>
      <c r="D173" s="183"/>
      <c r="E173" s="149"/>
      <c r="F173" s="175"/>
      <c r="G173" s="162"/>
      <c r="H173" s="64"/>
      <c r="I173" s="65"/>
      <c r="J173" s="58">
        <f t="shared" si="55"/>
        <v>0</v>
      </c>
      <c r="K173" s="65"/>
      <c r="L173" s="65"/>
      <c r="M173" s="65"/>
      <c r="N173" s="65"/>
      <c r="O173" s="65"/>
      <c r="P173" s="58">
        <f t="shared" si="56"/>
        <v>0</v>
      </c>
      <c r="Q173" s="59" t="str">
        <f t="shared" si="57"/>
        <v/>
      </c>
      <c r="R173" s="60"/>
      <c r="S173" s="66"/>
      <c r="T173" s="67">
        <f t="shared" si="58"/>
        <v>0</v>
      </c>
      <c r="U173" s="49" t="str">
        <f t="shared" si="44"/>
        <v/>
      </c>
      <c r="V173" s="49" t="str">
        <f t="shared" si="45"/>
        <v>ok</v>
      </c>
      <c r="W173" s="49">
        <f t="shared" si="59"/>
        <v>0</v>
      </c>
      <c r="X173" s="49">
        <f t="shared" si="43"/>
        <v>0</v>
      </c>
      <c r="Z173" s="86" t="str">
        <f>IF(AND(OR($D$4="vyberte oblasť",$D$4="")),"ok",IF(AND($D$4&lt;&gt;"",J173=0),"ok",IF(AND($D$4=$W$10,OR(G173={"a)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výrobkov"})),"ok",IF(AND($D$4=$W$11,OR(G173={"a)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výrobkov"})),"ok",IF(AND($D$4=$W$12,OR(G173={"a)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výrobkov"})),"ok",IF(AND($D$4=$W$13,OR(G173={"a)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výrobkov"})),"ok",IF(AND($D$4=$W$14,OR(G173={"a)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výrobkov"})),"ok",IF(AND($D$4=$W$15,OR(G173={"a)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výrobkov"})),"ok",IF(AND($D$4=$W$16,OR(G173={"a)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výrobkov"})),"ok",IF(AND($D$4=$W$17,G173=""),"ok","chyba"))))))))))</f>
        <v>ok</v>
      </c>
      <c r="AA173" s="49">
        <f t="shared" si="46"/>
        <v>0</v>
      </c>
      <c r="AC173" s="49" t="str">
        <f t="shared" si="47"/>
        <v/>
      </c>
      <c r="AD173" s="180" t="str">
        <f t="shared" si="48"/>
        <v/>
      </c>
      <c r="AE173" s="63">
        <f t="shared" si="49"/>
        <v>0</v>
      </c>
    </row>
    <row r="174" spans="1:31" ht="39.950000000000003" customHeight="1" x14ac:dyDescent="0.2">
      <c r="A174" s="7">
        <v>154</v>
      </c>
      <c r="B174" s="183"/>
      <c r="C174" s="183"/>
      <c r="D174" s="183"/>
      <c r="E174" s="149"/>
      <c r="F174" s="175"/>
      <c r="G174" s="162"/>
      <c r="H174" s="64"/>
      <c r="I174" s="65"/>
      <c r="J174" s="58">
        <f t="shared" si="55"/>
        <v>0</v>
      </c>
      <c r="K174" s="65"/>
      <c r="L174" s="65"/>
      <c r="M174" s="65"/>
      <c r="N174" s="65"/>
      <c r="O174" s="65"/>
      <c r="P174" s="58">
        <f t="shared" si="56"/>
        <v>0</v>
      </c>
      <c r="Q174" s="59" t="str">
        <f t="shared" si="57"/>
        <v/>
      </c>
      <c r="R174" s="60"/>
      <c r="S174" s="66"/>
      <c r="T174" s="67">
        <f t="shared" si="58"/>
        <v>0</v>
      </c>
      <c r="U174" s="49" t="str">
        <f t="shared" si="44"/>
        <v/>
      </c>
      <c r="V174" s="49" t="str">
        <f t="shared" si="45"/>
        <v>ok</v>
      </c>
      <c r="W174" s="49">
        <f t="shared" si="59"/>
        <v>0</v>
      </c>
      <c r="X174" s="49">
        <f t="shared" si="43"/>
        <v>0</v>
      </c>
      <c r="Z174" s="86" t="str">
        <f>IF(AND(OR($D$4="vyberte oblasť",$D$4="")),"ok",IF(AND($D$4&lt;&gt;"",J174=0),"ok",IF(AND($D$4=$W$10,OR(G174={"a)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výrobkov"})),"ok",IF(AND($D$4=$W$11,OR(G174={"a)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výrobkov"})),"ok",IF(AND($D$4=$W$12,OR(G174={"a)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výrobkov"})),"ok",IF(AND($D$4=$W$13,OR(G174={"a)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výrobkov"})),"ok",IF(AND($D$4=$W$14,OR(G174={"a)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výrobkov"})),"ok",IF(AND($D$4=$W$15,OR(G174={"a)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výrobkov"})),"ok",IF(AND($D$4=$W$16,OR(G174={"a)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výrobkov"})),"ok",IF(AND($D$4=$W$17,G174=""),"ok","chyba"))))))))))</f>
        <v>ok</v>
      </c>
      <c r="AA174" s="49">
        <f t="shared" si="46"/>
        <v>0</v>
      </c>
      <c r="AC174" s="49" t="str">
        <f t="shared" si="47"/>
        <v/>
      </c>
      <c r="AD174" s="180" t="str">
        <f t="shared" si="48"/>
        <v/>
      </c>
      <c r="AE174" s="63">
        <f t="shared" si="49"/>
        <v>0</v>
      </c>
    </row>
    <row r="175" spans="1:31" ht="39.950000000000003" customHeight="1" x14ac:dyDescent="0.2">
      <c r="A175" s="7">
        <v>155</v>
      </c>
      <c r="B175" s="183"/>
      <c r="C175" s="183"/>
      <c r="D175" s="183"/>
      <c r="E175" s="149"/>
      <c r="F175" s="175"/>
      <c r="G175" s="162"/>
      <c r="H175" s="64"/>
      <c r="I175" s="65"/>
      <c r="J175" s="58">
        <f t="shared" si="55"/>
        <v>0</v>
      </c>
      <c r="K175" s="65"/>
      <c r="L175" s="65"/>
      <c r="M175" s="65"/>
      <c r="N175" s="65"/>
      <c r="O175" s="65"/>
      <c r="P175" s="58">
        <f t="shared" si="56"/>
        <v>0</v>
      </c>
      <c r="Q175" s="59" t="str">
        <f t="shared" si="57"/>
        <v/>
      </c>
      <c r="R175" s="60"/>
      <c r="S175" s="66"/>
      <c r="T175" s="67">
        <f t="shared" si="58"/>
        <v>0</v>
      </c>
      <c r="U175" s="49" t="str">
        <f t="shared" si="44"/>
        <v/>
      </c>
      <c r="V175" s="49" t="str">
        <f t="shared" si="45"/>
        <v>ok</v>
      </c>
      <c r="W175" s="49">
        <f t="shared" si="59"/>
        <v>0</v>
      </c>
      <c r="X175" s="49">
        <f t="shared" si="43"/>
        <v>0</v>
      </c>
      <c r="Z175" s="86" t="str">
        <f>IF(AND(OR($D$4="vyberte oblasť",$D$4="")),"ok",IF(AND($D$4&lt;&gt;"",J175=0),"ok",IF(AND($D$4=$W$10,OR(G175={"a)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výrobkov"})),"ok",IF(AND($D$4=$W$11,OR(G175={"a)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výrobkov"})),"ok",IF(AND($D$4=$W$12,OR(G175={"a)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výrobkov"})),"ok",IF(AND($D$4=$W$13,OR(G175={"a)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výrobkov"})),"ok",IF(AND($D$4=$W$14,OR(G175={"a)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výrobkov"})),"ok",IF(AND($D$4=$W$15,OR(G175={"a)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výrobkov"})),"ok",IF(AND($D$4=$W$16,OR(G175={"a)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výrobkov"})),"ok",IF(AND($D$4=$W$17,G175=""),"ok","chyba"))))))))))</f>
        <v>ok</v>
      </c>
      <c r="AA175" s="49">
        <f t="shared" si="46"/>
        <v>0</v>
      </c>
      <c r="AC175" s="49" t="str">
        <f t="shared" si="47"/>
        <v/>
      </c>
      <c r="AD175" s="180" t="str">
        <f t="shared" si="48"/>
        <v/>
      </c>
      <c r="AE175" s="63">
        <f t="shared" si="49"/>
        <v>0</v>
      </c>
    </row>
    <row r="176" spans="1:31" ht="39.950000000000003" customHeight="1" x14ac:dyDescent="0.2">
      <c r="A176" s="7">
        <v>156</v>
      </c>
      <c r="B176" s="183"/>
      <c r="C176" s="183"/>
      <c r="D176" s="183"/>
      <c r="E176" s="149"/>
      <c r="F176" s="175"/>
      <c r="G176" s="162"/>
      <c r="H176" s="64"/>
      <c r="I176" s="65"/>
      <c r="J176" s="58">
        <f t="shared" si="55"/>
        <v>0</v>
      </c>
      <c r="K176" s="65"/>
      <c r="L176" s="65"/>
      <c r="M176" s="65"/>
      <c r="N176" s="65"/>
      <c r="O176" s="65"/>
      <c r="P176" s="58">
        <f t="shared" si="56"/>
        <v>0</v>
      </c>
      <c r="Q176" s="59" t="str">
        <f t="shared" si="57"/>
        <v/>
      </c>
      <c r="R176" s="60"/>
      <c r="S176" s="66"/>
      <c r="T176" s="67">
        <f t="shared" si="58"/>
        <v>0</v>
      </c>
      <c r="U176" s="49" t="str">
        <f t="shared" si="44"/>
        <v/>
      </c>
      <c r="V176" s="49" t="str">
        <f t="shared" si="45"/>
        <v>ok</v>
      </c>
      <c r="W176" s="49">
        <f t="shared" si="59"/>
        <v>0</v>
      </c>
      <c r="X176" s="49">
        <f t="shared" si="43"/>
        <v>0</v>
      </c>
      <c r="Z176" s="86" t="str">
        <f>IF(AND(OR($D$4="vyberte oblasť",$D$4="")),"ok",IF(AND($D$4&lt;&gt;"",J176=0),"ok",IF(AND($D$4=$W$10,OR(G176={"a)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výrobkov"})),"ok",IF(AND($D$4=$W$11,OR(G176={"a)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výrobkov"})),"ok",IF(AND($D$4=$W$12,OR(G176={"a)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výrobkov"})),"ok",IF(AND($D$4=$W$13,OR(G176={"a)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výrobkov"})),"ok",IF(AND($D$4=$W$14,OR(G176={"a)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výrobkov"})),"ok",IF(AND($D$4=$W$15,OR(G176={"a)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výrobkov"})),"ok",IF(AND($D$4=$W$16,OR(G176={"a)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výrobkov"})),"ok",IF(AND($D$4=$W$17,G176=""),"ok","chyba"))))))))))</f>
        <v>ok</v>
      </c>
      <c r="AA176" s="49">
        <f t="shared" si="46"/>
        <v>0</v>
      </c>
      <c r="AC176" s="49" t="str">
        <f t="shared" si="47"/>
        <v/>
      </c>
      <c r="AD176" s="180" t="str">
        <f t="shared" si="48"/>
        <v/>
      </c>
      <c r="AE176" s="63">
        <f t="shared" si="49"/>
        <v>0</v>
      </c>
    </row>
    <row r="177" spans="1:31" ht="39.950000000000003" customHeight="1" x14ac:dyDescent="0.2">
      <c r="A177" s="7">
        <v>157</v>
      </c>
      <c r="B177" s="183"/>
      <c r="C177" s="183"/>
      <c r="D177" s="183"/>
      <c r="E177" s="149"/>
      <c r="F177" s="175"/>
      <c r="G177" s="162"/>
      <c r="H177" s="64"/>
      <c r="I177" s="65"/>
      <c r="J177" s="58">
        <f t="shared" si="55"/>
        <v>0</v>
      </c>
      <c r="K177" s="65"/>
      <c r="L177" s="65"/>
      <c r="M177" s="65"/>
      <c r="N177" s="65"/>
      <c r="O177" s="65"/>
      <c r="P177" s="58">
        <f t="shared" si="56"/>
        <v>0</v>
      </c>
      <c r="Q177" s="59" t="str">
        <f t="shared" si="57"/>
        <v/>
      </c>
      <c r="R177" s="60"/>
      <c r="S177" s="66"/>
      <c r="T177" s="67">
        <f t="shared" si="58"/>
        <v>0</v>
      </c>
      <c r="U177" s="49" t="str">
        <f t="shared" si="44"/>
        <v/>
      </c>
      <c r="V177" s="49" t="str">
        <f t="shared" si="45"/>
        <v>ok</v>
      </c>
      <c r="W177" s="49">
        <f t="shared" si="59"/>
        <v>0</v>
      </c>
      <c r="X177" s="49">
        <f t="shared" si="43"/>
        <v>0</v>
      </c>
      <c r="Z177" s="86" t="str">
        <f>IF(AND(OR($D$4="vyberte oblasť",$D$4="")),"ok",IF(AND($D$4&lt;&gt;"",J177=0),"ok",IF(AND($D$4=$W$10,OR(G177={"a)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výrobkov"})),"ok",IF(AND($D$4=$W$11,OR(G177={"a)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výrobkov"})),"ok",IF(AND($D$4=$W$12,OR(G177={"a)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výrobkov"})),"ok",IF(AND($D$4=$W$13,OR(G177={"a)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výrobkov"})),"ok",IF(AND($D$4=$W$14,OR(G177={"a)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výrobkov"})),"ok",IF(AND($D$4=$W$15,OR(G177={"a)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výrobkov"})),"ok",IF(AND($D$4=$W$16,OR(G177={"a)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výrobkov"})),"ok",IF(AND($D$4=$W$17,G177=""),"ok","chyba"))))))))))</f>
        <v>ok</v>
      </c>
      <c r="AA177" s="49">
        <f t="shared" si="46"/>
        <v>0</v>
      </c>
      <c r="AC177" s="49" t="str">
        <f t="shared" si="47"/>
        <v/>
      </c>
      <c r="AD177" s="180" t="str">
        <f t="shared" si="48"/>
        <v/>
      </c>
      <c r="AE177" s="63">
        <f t="shared" si="49"/>
        <v>0</v>
      </c>
    </row>
    <row r="178" spans="1:31" ht="39.950000000000003" customHeight="1" x14ac:dyDescent="0.2">
      <c r="A178" s="7">
        <v>158</v>
      </c>
      <c r="B178" s="183"/>
      <c r="C178" s="183"/>
      <c r="D178" s="183"/>
      <c r="E178" s="149"/>
      <c r="F178" s="175"/>
      <c r="G178" s="162"/>
      <c r="H178" s="64"/>
      <c r="I178" s="65"/>
      <c r="J178" s="58">
        <f t="shared" si="55"/>
        <v>0</v>
      </c>
      <c r="K178" s="65"/>
      <c r="L178" s="65"/>
      <c r="M178" s="65"/>
      <c r="N178" s="65"/>
      <c r="O178" s="65"/>
      <c r="P178" s="58">
        <f t="shared" si="56"/>
        <v>0</v>
      </c>
      <c r="Q178" s="59" t="str">
        <f t="shared" si="57"/>
        <v/>
      </c>
      <c r="R178" s="60"/>
      <c r="S178" s="66"/>
      <c r="T178" s="67">
        <f t="shared" si="58"/>
        <v>0</v>
      </c>
      <c r="U178" s="49" t="str">
        <f t="shared" si="44"/>
        <v/>
      </c>
      <c r="V178" s="49" t="str">
        <f t="shared" si="45"/>
        <v>ok</v>
      </c>
      <c r="W178" s="49">
        <f t="shared" si="59"/>
        <v>0</v>
      </c>
      <c r="X178" s="49">
        <f t="shared" si="43"/>
        <v>0</v>
      </c>
      <c r="Z178" s="86" t="str">
        <f>IF(AND(OR($D$4="vyberte oblasť",$D$4="")),"ok",IF(AND($D$4&lt;&gt;"",J178=0),"ok",IF(AND($D$4=$W$10,OR(G178={"a)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výrobkov"})),"ok",IF(AND($D$4=$W$11,OR(G178={"a)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výrobkov"})),"ok",IF(AND($D$4=$W$12,OR(G178={"a)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výrobkov"})),"ok",IF(AND($D$4=$W$13,OR(G178={"a)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výrobkov"})),"ok",IF(AND($D$4=$W$14,OR(G178={"a)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výrobkov"})),"ok",IF(AND($D$4=$W$15,OR(G178={"a)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výrobkov"})),"ok",IF(AND($D$4=$W$16,OR(G178={"a)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výrobkov"})),"ok",IF(AND($D$4=$W$17,G178=""),"ok","chyba"))))))))))</f>
        <v>ok</v>
      </c>
      <c r="AA178" s="49">
        <f t="shared" si="46"/>
        <v>0</v>
      </c>
      <c r="AC178" s="49" t="str">
        <f t="shared" si="47"/>
        <v/>
      </c>
      <c r="AD178" s="180" t="str">
        <f t="shared" si="48"/>
        <v/>
      </c>
      <c r="AE178" s="63">
        <f t="shared" si="49"/>
        <v>0</v>
      </c>
    </row>
    <row r="179" spans="1:31" ht="39.950000000000003" customHeight="1" x14ac:dyDescent="0.2">
      <c r="A179" s="7">
        <v>159</v>
      </c>
      <c r="B179" s="183"/>
      <c r="C179" s="183"/>
      <c r="D179" s="183"/>
      <c r="E179" s="149"/>
      <c r="F179" s="175"/>
      <c r="G179" s="162"/>
      <c r="H179" s="64"/>
      <c r="I179" s="65"/>
      <c r="J179" s="58">
        <f t="shared" si="55"/>
        <v>0</v>
      </c>
      <c r="K179" s="65"/>
      <c r="L179" s="65"/>
      <c r="M179" s="65"/>
      <c r="N179" s="65"/>
      <c r="O179" s="65"/>
      <c r="P179" s="58">
        <f t="shared" si="56"/>
        <v>0</v>
      </c>
      <c r="Q179" s="59" t="str">
        <f t="shared" si="57"/>
        <v/>
      </c>
      <c r="R179" s="60"/>
      <c r="S179" s="66"/>
      <c r="T179" s="67">
        <f t="shared" si="58"/>
        <v>0</v>
      </c>
      <c r="U179" s="49" t="str">
        <f t="shared" si="44"/>
        <v/>
      </c>
      <c r="V179" s="49" t="str">
        <f t="shared" si="45"/>
        <v>ok</v>
      </c>
      <c r="W179" s="49">
        <f t="shared" si="59"/>
        <v>0</v>
      </c>
      <c r="X179" s="49">
        <f t="shared" si="43"/>
        <v>0</v>
      </c>
      <c r="Z179" s="86" t="str">
        <f>IF(AND(OR($D$4="vyberte oblasť",$D$4="")),"ok",IF(AND($D$4&lt;&gt;"",J179=0),"ok",IF(AND($D$4=$W$10,OR(G179={"a)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výrobkov"})),"ok",IF(AND($D$4=$W$11,OR(G179={"a)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výrobkov"})),"ok",IF(AND($D$4=$W$12,OR(G179={"a)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výrobkov"})),"ok",IF(AND($D$4=$W$13,OR(G179={"a)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výrobkov"})),"ok",IF(AND($D$4=$W$14,OR(G179={"a)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výrobkov"})),"ok",IF(AND($D$4=$W$15,OR(G179={"a)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výrobkov"})),"ok",IF(AND($D$4=$W$16,OR(G179={"a)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výrobkov"})),"ok",IF(AND($D$4=$W$17,G179=""),"ok","chyba"))))))))))</f>
        <v>ok</v>
      </c>
      <c r="AA179" s="49">
        <f t="shared" si="46"/>
        <v>0</v>
      </c>
      <c r="AC179" s="49" t="str">
        <f t="shared" si="47"/>
        <v/>
      </c>
      <c r="AD179" s="180" t="str">
        <f t="shared" si="48"/>
        <v/>
      </c>
      <c r="AE179" s="63">
        <f t="shared" si="49"/>
        <v>0</v>
      </c>
    </row>
    <row r="180" spans="1:31" ht="39.950000000000003" customHeight="1" x14ac:dyDescent="0.2">
      <c r="A180" s="7">
        <v>160</v>
      </c>
      <c r="B180" s="183"/>
      <c r="C180" s="183"/>
      <c r="D180" s="183"/>
      <c r="E180" s="149"/>
      <c r="F180" s="175"/>
      <c r="G180" s="162"/>
      <c r="H180" s="64"/>
      <c r="I180" s="65"/>
      <c r="J180" s="58">
        <f t="shared" si="55"/>
        <v>0</v>
      </c>
      <c r="K180" s="65"/>
      <c r="L180" s="65"/>
      <c r="M180" s="65"/>
      <c r="N180" s="65"/>
      <c r="O180" s="65"/>
      <c r="P180" s="58">
        <f t="shared" si="56"/>
        <v>0</v>
      </c>
      <c r="Q180" s="59" t="str">
        <f t="shared" si="57"/>
        <v/>
      </c>
      <c r="R180" s="60"/>
      <c r="S180" s="66"/>
      <c r="T180" s="67">
        <f t="shared" si="58"/>
        <v>0</v>
      </c>
      <c r="U180" s="49" t="str">
        <f t="shared" si="44"/>
        <v/>
      </c>
      <c r="V180" s="49" t="str">
        <f t="shared" si="45"/>
        <v>ok</v>
      </c>
      <c r="W180" s="49">
        <f t="shared" si="59"/>
        <v>0</v>
      </c>
      <c r="X180" s="49">
        <f t="shared" si="43"/>
        <v>0</v>
      </c>
      <c r="Z180" s="86" t="str">
        <f>IF(AND(OR($D$4="vyberte oblasť",$D$4="")),"ok",IF(AND($D$4&lt;&gt;"",J180=0),"ok",IF(AND($D$4=$W$10,OR(G180={"a)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výrobkov"})),"ok",IF(AND($D$4=$W$11,OR(G180={"a)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výrobkov"})),"ok",IF(AND($D$4=$W$12,OR(G180={"a)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výrobkov"})),"ok",IF(AND($D$4=$W$13,OR(G180={"a)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výrobkov"})),"ok",IF(AND($D$4=$W$14,OR(G180={"a)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výrobkov"})),"ok",IF(AND($D$4=$W$15,OR(G180={"a)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výrobkov"})),"ok",IF(AND($D$4=$W$16,OR(G180={"a)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výrobkov"})),"ok",IF(AND($D$4=$W$17,G180=""),"ok","chyba"))))))))))</f>
        <v>ok</v>
      </c>
      <c r="AA180" s="49">
        <f t="shared" si="46"/>
        <v>0</v>
      </c>
      <c r="AC180" s="49" t="str">
        <f t="shared" si="47"/>
        <v/>
      </c>
      <c r="AD180" s="180" t="str">
        <f t="shared" si="48"/>
        <v/>
      </c>
      <c r="AE180" s="63">
        <f t="shared" si="49"/>
        <v>0</v>
      </c>
    </row>
    <row r="181" spans="1:31" ht="39.950000000000003" customHeight="1" x14ac:dyDescent="0.2">
      <c r="A181" s="7">
        <v>161</v>
      </c>
      <c r="B181" s="183"/>
      <c r="C181" s="183"/>
      <c r="D181" s="183"/>
      <c r="E181" s="149"/>
      <c r="F181" s="175"/>
      <c r="G181" s="162"/>
      <c r="H181" s="64"/>
      <c r="I181" s="65"/>
      <c r="J181" s="58">
        <f t="shared" si="50"/>
        <v>0</v>
      </c>
      <c r="K181" s="65"/>
      <c r="L181" s="65"/>
      <c r="M181" s="65"/>
      <c r="N181" s="65"/>
      <c r="O181" s="65"/>
      <c r="P181" s="58">
        <f t="shared" si="51"/>
        <v>0</v>
      </c>
      <c r="Q181" s="59" t="str">
        <f t="shared" si="52"/>
        <v/>
      </c>
      <c r="R181" s="60"/>
      <c r="S181" s="66"/>
      <c r="T181" s="67">
        <f t="shared" si="53"/>
        <v>0</v>
      </c>
      <c r="U181" s="49" t="str">
        <f t="shared" si="44"/>
        <v/>
      </c>
      <c r="V181" s="49" t="str">
        <f t="shared" si="45"/>
        <v>ok</v>
      </c>
      <c r="W181" s="49">
        <f t="shared" si="54"/>
        <v>0</v>
      </c>
      <c r="X181" s="49">
        <f t="shared" si="43"/>
        <v>0</v>
      </c>
      <c r="Z181" s="86" t="str">
        <f>IF(AND(OR($D$4="vyberte oblasť",$D$4="")),"ok",IF(AND($D$4&lt;&gt;"",J181=0),"ok",IF(AND($D$4=$W$10,OR(G181={"a)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výrobkov"})),"ok",IF(AND($D$4=$W$11,OR(G181={"a)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výrobkov"})),"ok",IF(AND($D$4=$W$12,OR(G181={"a)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výrobkov"})),"ok",IF(AND($D$4=$W$13,OR(G181={"a)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výrobkov"})),"ok",IF(AND($D$4=$W$14,OR(G181={"a)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výrobkov"})),"ok",IF(AND($D$4=$W$15,OR(G181={"a)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výrobkov"})),"ok",IF(AND($D$4=$W$16,OR(G181={"a)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výrobkov"})),"ok",IF(AND($D$4=$W$17,G181=""),"ok","chyba"))))))))))</f>
        <v>ok</v>
      </c>
      <c r="AA181" s="49">
        <f t="shared" si="46"/>
        <v>0</v>
      </c>
      <c r="AC181" s="49" t="str">
        <f t="shared" si="47"/>
        <v/>
      </c>
      <c r="AD181" s="180" t="str">
        <f t="shared" si="48"/>
        <v/>
      </c>
      <c r="AE181" s="63">
        <f t="shared" si="49"/>
        <v>0</v>
      </c>
    </row>
    <row r="182" spans="1:31" ht="39.950000000000003" customHeight="1" x14ac:dyDescent="0.2">
      <c r="A182" s="7">
        <v>162</v>
      </c>
      <c r="B182" s="183"/>
      <c r="C182" s="183"/>
      <c r="D182" s="183"/>
      <c r="E182" s="149"/>
      <c r="F182" s="175"/>
      <c r="G182" s="162"/>
      <c r="H182" s="64"/>
      <c r="I182" s="65"/>
      <c r="J182" s="58">
        <f t="shared" si="50"/>
        <v>0</v>
      </c>
      <c r="K182" s="65"/>
      <c r="L182" s="65"/>
      <c r="M182" s="65"/>
      <c r="N182" s="65"/>
      <c r="O182" s="65"/>
      <c r="P182" s="58">
        <f t="shared" si="51"/>
        <v>0</v>
      </c>
      <c r="Q182" s="59" t="str">
        <f t="shared" si="52"/>
        <v/>
      </c>
      <c r="R182" s="60"/>
      <c r="S182" s="66"/>
      <c r="T182" s="67">
        <f t="shared" si="53"/>
        <v>0</v>
      </c>
      <c r="U182" s="49" t="str">
        <f t="shared" si="44"/>
        <v/>
      </c>
      <c r="V182" s="49" t="str">
        <f t="shared" si="45"/>
        <v>ok</v>
      </c>
      <c r="W182" s="49">
        <f t="shared" si="54"/>
        <v>0</v>
      </c>
      <c r="X182" s="49">
        <f t="shared" si="43"/>
        <v>0</v>
      </c>
      <c r="Z182" s="86" t="str">
        <f>IF(AND(OR($D$4="vyberte oblasť",$D$4="")),"ok",IF(AND($D$4&lt;&gt;"",J182=0),"ok",IF(AND($D$4=$W$10,OR(G182={"a)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výrobkov"})),"ok",IF(AND($D$4=$W$11,OR(G182={"a)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výrobkov"})),"ok",IF(AND($D$4=$W$12,OR(G182={"a)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výrobkov"})),"ok",IF(AND($D$4=$W$13,OR(G182={"a)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výrobkov"})),"ok",IF(AND($D$4=$W$14,OR(G182={"a)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výrobkov"})),"ok",IF(AND($D$4=$W$15,OR(G182={"a)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výrobkov"})),"ok",IF(AND($D$4=$W$16,OR(G182={"a)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výrobkov"})),"ok",IF(AND($D$4=$W$17,G182=""),"ok","chyba"))))))))))</f>
        <v>ok</v>
      </c>
      <c r="AA182" s="49">
        <f t="shared" si="46"/>
        <v>0</v>
      </c>
      <c r="AC182" s="49" t="str">
        <f t="shared" si="47"/>
        <v/>
      </c>
      <c r="AD182" s="180" t="str">
        <f t="shared" si="48"/>
        <v/>
      </c>
      <c r="AE182" s="63">
        <f t="shared" si="49"/>
        <v>0</v>
      </c>
    </row>
    <row r="183" spans="1:31" ht="39.950000000000003" customHeight="1" x14ac:dyDescent="0.2">
      <c r="A183" s="7">
        <v>163</v>
      </c>
      <c r="B183" s="183"/>
      <c r="C183" s="183"/>
      <c r="D183" s="183"/>
      <c r="E183" s="149"/>
      <c r="F183" s="175"/>
      <c r="G183" s="162"/>
      <c r="H183" s="64"/>
      <c r="I183" s="65"/>
      <c r="J183" s="58">
        <f t="shared" si="50"/>
        <v>0</v>
      </c>
      <c r="K183" s="65"/>
      <c r="L183" s="65"/>
      <c r="M183" s="65"/>
      <c r="N183" s="65"/>
      <c r="O183" s="65"/>
      <c r="P183" s="58">
        <f t="shared" si="51"/>
        <v>0</v>
      </c>
      <c r="Q183" s="59" t="str">
        <f t="shared" si="52"/>
        <v/>
      </c>
      <c r="R183" s="60"/>
      <c r="S183" s="66"/>
      <c r="T183" s="67">
        <f t="shared" si="53"/>
        <v>0</v>
      </c>
      <c r="U183" s="49" t="str">
        <f t="shared" si="44"/>
        <v/>
      </c>
      <c r="V183" s="49" t="str">
        <f t="shared" si="45"/>
        <v>ok</v>
      </c>
      <c r="W183" s="49">
        <f t="shared" si="54"/>
        <v>0</v>
      </c>
      <c r="X183" s="49">
        <f t="shared" si="43"/>
        <v>0</v>
      </c>
      <c r="Z183" s="86" t="str">
        <f>IF(AND(OR($D$4="vyberte oblasť",$D$4="")),"ok",IF(AND($D$4&lt;&gt;"",J183=0),"ok",IF(AND($D$4=$W$10,OR(G183={"a)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výrobkov"})),"ok",IF(AND($D$4=$W$11,OR(G183={"a)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výrobkov"})),"ok",IF(AND($D$4=$W$12,OR(G183={"a)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výrobkov"})),"ok",IF(AND($D$4=$W$13,OR(G183={"a)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výrobkov"})),"ok",IF(AND($D$4=$W$14,OR(G183={"a)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výrobkov"})),"ok",IF(AND($D$4=$W$15,OR(G183={"a)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výrobkov"})),"ok",IF(AND($D$4=$W$16,OR(G183={"a)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výrobkov"})),"ok",IF(AND($D$4=$W$17,G183=""),"ok","chyba"))))))))))</f>
        <v>ok</v>
      </c>
      <c r="AA183" s="49">
        <f t="shared" si="46"/>
        <v>0</v>
      </c>
      <c r="AC183" s="49" t="str">
        <f t="shared" si="47"/>
        <v/>
      </c>
      <c r="AD183" s="180" t="str">
        <f t="shared" si="48"/>
        <v/>
      </c>
      <c r="AE183" s="63">
        <f t="shared" si="49"/>
        <v>0</v>
      </c>
    </row>
    <row r="184" spans="1:31" ht="39.950000000000003" customHeight="1" x14ac:dyDescent="0.2">
      <c r="A184" s="7">
        <v>164</v>
      </c>
      <c r="B184" s="183"/>
      <c r="C184" s="183"/>
      <c r="D184" s="183"/>
      <c r="E184" s="149"/>
      <c r="F184" s="175"/>
      <c r="G184" s="162"/>
      <c r="H184" s="64"/>
      <c r="I184" s="65"/>
      <c r="J184" s="58">
        <f t="shared" si="50"/>
        <v>0</v>
      </c>
      <c r="K184" s="65"/>
      <c r="L184" s="65"/>
      <c r="M184" s="65"/>
      <c r="N184" s="65"/>
      <c r="O184" s="65"/>
      <c r="P184" s="58">
        <f t="shared" si="51"/>
        <v>0</v>
      </c>
      <c r="Q184" s="59" t="str">
        <f t="shared" si="52"/>
        <v/>
      </c>
      <c r="R184" s="60"/>
      <c r="S184" s="66"/>
      <c r="T184" s="67">
        <f t="shared" si="53"/>
        <v>0</v>
      </c>
      <c r="U184" s="49" t="str">
        <f t="shared" si="44"/>
        <v/>
      </c>
      <c r="V184" s="49" t="str">
        <f t="shared" si="45"/>
        <v>ok</v>
      </c>
      <c r="W184" s="49">
        <f t="shared" si="54"/>
        <v>0</v>
      </c>
      <c r="X184" s="49">
        <f t="shared" si="43"/>
        <v>0</v>
      </c>
      <c r="Z184" s="86" t="str">
        <f>IF(AND(OR($D$4="vyberte oblasť",$D$4="")),"ok",IF(AND($D$4&lt;&gt;"",J184=0),"ok",IF(AND($D$4=$W$10,OR(G184={"a)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výrobkov"})),"ok",IF(AND($D$4=$W$11,OR(G184={"a)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výrobkov"})),"ok",IF(AND($D$4=$W$12,OR(G184={"a)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výrobkov"})),"ok",IF(AND($D$4=$W$13,OR(G184={"a)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výrobkov"})),"ok",IF(AND($D$4=$W$14,OR(G184={"a)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výrobkov"})),"ok",IF(AND($D$4=$W$15,OR(G184={"a)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výrobkov"})),"ok",IF(AND($D$4=$W$16,OR(G184={"a)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výrobkov"})),"ok",IF(AND($D$4=$W$17,G184=""),"ok","chyba"))))))))))</f>
        <v>ok</v>
      </c>
      <c r="AA184" s="49">
        <f t="shared" si="46"/>
        <v>0</v>
      </c>
      <c r="AC184" s="49" t="str">
        <f t="shared" si="47"/>
        <v/>
      </c>
      <c r="AD184" s="180" t="str">
        <f t="shared" si="48"/>
        <v/>
      </c>
      <c r="AE184" s="63">
        <f t="shared" si="49"/>
        <v>0</v>
      </c>
    </row>
    <row r="185" spans="1:31" ht="39.950000000000003" customHeight="1" x14ac:dyDescent="0.2">
      <c r="A185" s="7">
        <v>165</v>
      </c>
      <c r="B185" s="183"/>
      <c r="C185" s="183"/>
      <c r="D185" s="183"/>
      <c r="E185" s="149"/>
      <c r="F185" s="175"/>
      <c r="G185" s="162"/>
      <c r="H185" s="64"/>
      <c r="I185" s="65"/>
      <c r="J185" s="58">
        <f t="shared" si="50"/>
        <v>0</v>
      </c>
      <c r="K185" s="65"/>
      <c r="L185" s="65"/>
      <c r="M185" s="65"/>
      <c r="N185" s="65"/>
      <c r="O185" s="65"/>
      <c r="P185" s="58">
        <f t="shared" si="51"/>
        <v>0</v>
      </c>
      <c r="Q185" s="59" t="str">
        <f t="shared" si="52"/>
        <v/>
      </c>
      <c r="R185" s="60"/>
      <c r="S185" s="66"/>
      <c r="T185" s="67">
        <f t="shared" si="53"/>
        <v>0</v>
      </c>
      <c r="U185" s="49" t="str">
        <f t="shared" si="44"/>
        <v/>
      </c>
      <c r="V185" s="49" t="str">
        <f t="shared" si="45"/>
        <v>ok</v>
      </c>
      <c r="W185" s="49">
        <f t="shared" si="54"/>
        <v>0</v>
      </c>
      <c r="X185" s="49">
        <f t="shared" si="43"/>
        <v>0</v>
      </c>
      <c r="Z185" s="86" t="str">
        <f>IF(AND(OR($D$4="vyberte oblasť",$D$4="")),"ok",IF(AND($D$4&lt;&gt;"",J185=0),"ok",IF(AND($D$4=$W$10,OR(G185={"a)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výrobkov"})),"ok",IF(AND($D$4=$W$11,OR(G185={"a)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výrobkov"})),"ok",IF(AND($D$4=$W$12,OR(G185={"a)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výrobkov"})),"ok",IF(AND($D$4=$W$13,OR(G185={"a)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výrobkov"})),"ok",IF(AND($D$4=$W$14,OR(G185={"a)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výrobkov"})),"ok",IF(AND($D$4=$W$15,OR(G185={"a)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výrobkov"})),"ok",IF(AND($D$4=$W$16,OR(G185={"a)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výrobkov"})),"ok",IF(AND($D$4=$W$17,G185=""),"ok","chyba"))))))))))</f>
        <v>ok</v>
      </c>
      <c r="AA185" s="49">
        <f t="shared" si="46"/>
        <v>0</v>
      </c>
      <c r="AC185" s="49" t="str">
        <f t="shared" si="47"/>
        <v/>
      </c>
      <c r="AD185" s="180" t="str">
        <f t="shared" si="48"/>
        <v/>
      </c>
      <c r="AE185" s="63">
        <f t="shared" si="49"/>
        <v>0</v>
      </c>
    </row>
    <row r="186" spans="1:31" ht="39.950000000000003" customHeight="1" x14ac:dyDescent="0.2">
      <c r="A186" s="7">
        <v>166</v>
      </c>
      <c r="B186" s="183"/>
      <c r="C186" s="183"/>
      <c r="D186" s="183"/>
      <c r="E186" s="149"/>
      <c r="F186" s="175"/>
      <c r="G186" s="162"/>
      <c r="H186" s="64"/>
      <c r="I186" s="65"/>
      <c r="J186" s="58">
        <f t="shared" si="50"/>
        <v>0</v>
      </c>
      <c r="K186" s="65"/>
      <c r="L186" s="65"/>
      <c r="M186" s="65"/>
      <c r="N186" s="65"/>
      <c r="O186" s="65"/>
      <c r="P186" s="58">
        <f t="shared" si="51"/>
        <v>0</v>
      </c>
      <c r="Q186" s="59" t="str">
        <f t="shared" si="52"/>
        <v/>
      </c>
      <c r="R186" s="60"/>
      <c r="S186" s="66"/>
      <c r="T186" s="67">
        <f t="shared" si="53"/>
        <v>0</v>
      </c>
      <c r="U186" s="49" t="str">
        <f t="shared" si="44"/>
        <v/>
      </c>
      <c r="V186" s="49" t="str">
        <f t="shared" si="45"/>
        <v>ok</v>
      </c>
      <c r="W186" s="49">
        <f t="shared" si="54"/>
        <v>0</v>
      </c>
      <c r="X186" s="49">
        <f t="shared" si="43"/>
        <v>0</v>
      </c>
      <c r="Z186" s="86" t="str">
        <f>IF(AND(OR($D$4="vyberte oblasť",$D$4="")),"ok",IF(AND($D$4&lt;&gt;"",J186=0),"ok",IF(AND($D$4=$W$10,OR(G186={"a)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výrobkov"})),"ok",IF(AND($D$4=$W$11,OR(G186={"a)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výrobkov"})),"ok",IF(AND($D$4=$W$12,OR(G186={"a)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výrobkov"})),"ok",IF(AND($D$4=$W$13,OR(G186={"a)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výrobkov"})),"ok",IF(AND($D$4=$W$14,OR(G186={"a)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výrobkov"})),"ok",IF(AND($D$4=$W$15,OR(G186={"a)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výrobkov"})),"ok",IF(AND($D$4=$W$16,OR(G186={"a)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výrobkov"})),"ok",IF(AND($D$4=$W$17,G186=""),"ok","chyba"))))))))))</f>
        <v>ok</v>
      </c>
      <c r="AA186" s="49">
        <f t="shared" si="46"/>
        <v>0</v>
      </c>
      <c r="AC186" s="49" t="str">
        <f t="shared" si="47"/>
        <v/>
      </c>
      <c r="AD186" s="180" t="str">
        <f t="shared" si="48"/>
        <v/>
      </c>
      <c r="AE186" s="63">
        <f t="shared" si="49"/>
        <v>0</v>
      </c>
    </row>
    <row r="187" spans="1:31" ht="39.950000000000003" customHeight="1" x14ac:dyDescent="0.2">
      <c r="A187" s="7">
        <v>167</v>
      </c>
      <c r="B187" s="183"/>
      <c r="C187" s="183"/>
      <c r="D187" s="183"/>
      <c r="E187" s="149"/>
      <c r="F187" s="175"/>
      <c r="G187" s="162"/>
      <c r="H187" s="64"/>
      <c r="I187" s="65"/>
      <c r="J187" s="58">
        <f t="shared" si="50"/>
        <v>0</v>
      </c>
      <c r="K187" s="65"/>
      <c r="L187" s="65"/>
      <c r="M187" s="65"/>
      <c r="N187" s="65"/>
      <c r="O187" s="65"/>
      <c r="P187" s="58">
        <f t="shared" si="51"/>
        <v>0</v>
      </c>
      <c r="Q187" s="59" t="str">
        <f t="shared" si="52"/>
        <v/>
      </c>
      <c r="R187" s="60"/>
      <c r="S187" s="66"/>
      <c r="T187" s="67">
        <f t="shared" si="53"/>
        <v>0</v>
      </c>
      <c r="U187" s="49" t="str">
        <f t="shared" si="44"/>
        <v/>
      </c>
      <c r="V187" s="49" t="str">
        <f t="shared" si="45"/>
        <v>ok</v>
      </c>
      <c r="W187" s="49">
        <f t="shared" si="54"/>
        <v>0</v>
      </c>
      <c r="X187" s="49">
        <f t="shared" si="43"/>
        <v>0</v>
      </c>
      <c r="Z187" s="86" t="str">
        <f>IF(AND(OR($D$4="vyberte oblasť",$D$4="")),"ok",IF(AND($D$4&lt;&gt;"",J187=0),"ok",IF(AND($D$4=$W$10,OR(G187={"a)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výrobkov"})),"ok",IF(AND($D$4=$W$11,OR(G187={"a)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výrobkov"})),"ok",IF(AND($D$4=$W$12,OR(G187={"a)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výrobkov"})),"ok",IF(AND($D$4=$W$13,OR(G187={"a)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výrobkov"})),"ok",IF(AND($D$4=$W$14,OR(G187={"a)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výrobkov"})),"ok",IF(AND($D$4=$W$15,OR(G187={"a)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výrobkov"})),"ok",IF(AND($D$4=$W$16,OR(G187={"a)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výrobkov"})),"ok",IF(AND($D$4=$W$17,G187=""),"ok","chyba"))))))))))</f>
        <v>ok</v>
      </c>
      <c r="AA187" s="49">
        <f t="shared" si="46"/>
        <v>0</v>
      </c>
      <c r="AC187" s="49" t="str">
        <f t="shared" si="47"/>
        <v/>
      </c>
      <c r="AD187" s="180" t="str">
        <f t="shared" si="48"/>
        <v/>
      </c>
      <c r="AE187" s="63">
        <f t="shared" si="49"/>
        <v>0</v>
      </c>
    </row>
    <row r="188" spans="1:31" ht="39.950000000000003" customHeight="1" x14ac:dyDescent="0.2">
      <c r="A188" s="7">
        <v>168</v>
      </c>
      <c r="B188" s="183"/>
      <c r="C188" s="183"/>
      <c r="D188" s="183"/>
      <c r="E188" s="149"/>
      <c r="F188" s="175"/>
      <c r="G188" s="162"/>
      <c r="H188" s="64"/>
      <c r="I188" s="65"/>
      <c r="J188" s="58">
        <f t="shared" si="50"/>
        <v>0</v>
      </c>
      <c r="K188" s="65"/>
      <c r="L188" s="65"/>
      <c r="M188" s="65"/>
      <c r="N188" s="65"/>
      <c r="O188" s="65"/>
      <c r="P188" s="58">
        <f t="shared" si="51"/>
        <v>0</v>
      </c>
      <c r="Q188" s="59" t="str">
        <f t="shared" si="52"/>
        <v/>
      </c>
      <c r="R188" s="60"/>
      <c r="S188" s="66"/>
      <c r="T188" s="67">
        <f t="shared" si="53"/>
        <v>0</v>
      </c>
      <c r="U188" s="49" t="str">
        <f t="shared" si="44"/>
        <v/>
      </c>
      <c r="V188" s="49" t="str">
        <f t="shared" si="45"/>
        <v>ok</v>
      </c>
      <c r="W188" s="49">
        <f t="shared" si="54"/>
        <v>0</v>
      </c>
      <c r="X188" s="49">
        <f t="shared" si="43"/>
        <v>0</v>
      </c>
      <c r="Z188" s="86" t="str">
        <f>IF(AND(OR($D$4="vyberte oblasť",$D$4="")),"ok",IF(AND($D$4&lt;&gt;"",J188=0),"ok",IF(AND($D$4=$W$10,OR(G188={"a)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výrobkov"})),"ok",IF(AND($D$4=$W$11,OR(G188={"a)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výrobkov"})),"ok",IF(AND($D$4=$W$12,OR(G188={"a)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výrobkov"})),"ok",IF(AND($D$4=$W$13,OR(G188={"a)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výrobkov"})),"ok",IF(AND($D$4=$W$14,OR(G188={"a)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výrobkov"})),"ok",IF(AND($D$4=$W$15,OR(G188={"a)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výrobkov"})),"ok",IF(AND($D$4=$W$16,OR(G188={"a)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výrobkov"})),"ok",IF(AND($D$4=$W$17,G188=""),"ok","chyba"))))))))))</f>
        <v>ok</v>
      </c>
      <c r="AA188" s="49">
        <f t="shared" si="46"/>
        <v>0</v>
      </c>
      <c r="AC188" s="49" t="str">
        <f t="shared" si="47"/>
        <v/>
      </c>
      <c r="AD188" s="180" t="str">
        <f t="shared" si="48"/>
        <v/>
      </c>
      <c r="AE188" s="63">
        <f t="shared" si="49"/>
        <v>0</v>
      </c>
    </row>
    <row r="189" spans="1:31" ht="39.950000000000003" customHeight="1" x14ac:dyDescent="0.2">
      <c r="A189" s="7">
        <v>169</v>
      </c>
      <c r="B189" s="183"/>
      <c r="C189" s="183"/>
      <c r="D189" s="183"/>
      <c r="E189" s="149"/>
      <c r="F189" s="175"/>
      <c r="G189" s="162"/>
      <c r="H189" s="64"/>
      <c r="I189" s="65"/>
      <c r="J189" s="58">
        <f t="shared" si="50"/>
        <v>0</v>
      </c>
      <c r="K189" s="65"/>
      <c r="L189" s="65"/>
      <c r="M189" s="65"/>
      <c r="N189" s="65"/>
      <c r="O189" s="65"/>
      <c r="P189" s="58">
        <f t="shared" si="51"/>
        <v>0</v>
      </c>
      <c r="Q189" s="59" t="str">
        <f t="shared" si="52"/>
        <v/>
      </c>
      <c r="R189" s="60"/>
      <c r="S189" s="66"/>
      <c r="T189" s="67">
        <f t="shared" si="53"/>
        <v>0</v>
      </c>
      <c r="U189" s="49" t="str">
        <f t="shared" si="44"/>
        <v/>
      </c>
      <c r="V189" s="49" t="str">
        <f t="shared" si="45"/>
        <v>ok</v>
      </c>
      <c r="W189" s="49">
        <f t="shared" si="54"/>
        <v>0</v>
      </c>
      <c r="X189" s="49">
        <f t="shared" si="43"/>
        <v>0</v>
      </c>
      <c r="Z189" s="86" t="str">
        <f>IF(AND(OR($D$4="vyberte oblasť",$D$4="")),"ok",IF(AND($D$4&lt;&gt;"",J189=0),"ok",IF(AND($D$4=$W$10,OR(G189={"a)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výrobkov"})),"ok",IF(AND($D$4=$W$11,OR(G189={"a)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výrobkov"})),"ok",IF(AND($D$4=$W$12,OR(G189={"a)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výrobkov"})),"ok",IF(AND($D$4=$W$13,OR(G189={"a)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výrobkov"})),"ok",IF(AND($D$4=$W$14,OR(G189={"a)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výrobkov"})),"ok",IF(AND($D$4=$W$15,OR(G189={"a)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výrobkov"})),"ok",IF(AND($D$4=$W$16,OR(G189={"a)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výrobkov"})),"ok",IF(AND($D$4=$W$17,G189=""),"ok","chyba"))))))))))</f>
        <v>ok</v>
      </c>
      <c r="AA189" s="49">
        <f t="shared" si="46"/>
        <v>0</v>
      </c>
      <c r="AC189" s="49" t="str">
        <f t="shared" si="47"/>
        <v/>
      </c>
      <c r="AD189" s="180" t="str">
        <f t="shared" si="48"/>
        <v/>
      </c>
      <c r="AE189" s="63">
        <f t="shared" si="49"/>
        <v>0</v>
      </c>
    </row>
    <row r="190" spans="1:31" ht="39.950000000000003" customHeight="1" x14ac:dyDescent="0.2">
      <c r="A190" s="7">
        <v>170</v>
      </c>
      <c r="B190" s="183"/>
      <c r="C190" s="183"/>
      <c r="D190" s="183"/>
      <c r="E190" s="149"/>
      <c r="F190" s="175"/>
      <c r="G190" s="162"/>
      <c r="H190" s="64"/>
      <c r="I190" s="65"/>
      <c r="J190" s="58">
        <f t="shared" si="50"/>
        <v>0</v>
      </c>
      <c r="K190" s="65"/>
      <c r="L190" s="65"/>
      <c r="M190" s="65"/>
      <c r="N190" s="65"/>
      <c r="O190" s="65"/>
      <c r="P190" s="58">
        <f t="shared" si="51"/>
        <v>0</v>
      </c>
      <c r="Q190" s="59" t="str">
        <f t="shared" si="52"/>
        <v/>
      </c>
      <c r="R190" s="60"/>
      <c r="S190" s="66"/>
      <c r="T190" s="67">
        <f t="shared" si="53"/>
        <v>0</v>
      </c>
      <c r="U190" s="49" t="str">
        <f t="shared" si="44"/>
        <v/>
      </c>
      <c r="V190" s="49" t="str">
        <f t="shared" si="45"/>
        <v>ok</v>
      </c>
      <c r="W190" s="49">
        <f t="shared" si="54"/>
        <v>0</v>
      </c>
      <c r="X190" s="49">
        <f t="shared" si="43"/>
        <v>0</v>
      </c>
      <c r="Z190" s="86" t="str">
        <f>IF(AND(OR($D$4="vyberte oblasť",$D$4="")),"ok",IF(AND($D$4&lt;&gt;"",J190=0),"ok",IF(AND($D$4=$W$10,OR(G190={"a)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výrobkov"})),"ok",IF(AND($D$4=$W$11,OR(G190={"a)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výrobkov"})),"ok",IF(AND($D$4=$W$12,OR(G190={"a)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výrobkov"})),"ok",IF(AND($D$4=$W$13,OR(G190={"a)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výrobkov"})),"ok",IF(AND($D$4=$W$14,OR(G190={"a)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výrobkov"})),"ok",IF(AND($D$4=$W$15,OR(G190={"a)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výrobkov"})),"ok",IF(AND($D$4=$W$16,OR(G190={"a)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výrobkov"})),"ok",IF(AND($D$4=$W$17,G190=""),"ok","chyba"))))))))))</f>
        <v>ok</v>
      </c>
      <c r="AA190" s="49">
        <f t="shared" si="46"/>
        <v>0</v>
      </c>
      <c r="AC190" s="49" t="str">
        <f t="shared" si="47"/>
        <v/>
      </c>
      <c r="AD190" s="180" t="str">
        <f t="shared" si="48"/>
        <v/>
      </c>
      <c r="AE190" s="63">
        <f t="shared" si="49"/>
        <v>0</v>
      </c>
    </row>
    <row r="191" spans="1:31" ht="39.950000000000003" customHeight="1" x14ac:dyDescent="0.2">
      <c r="A191" s="7">
        <v>171</v>
      </c>
      <c r="B191" s="183"/>
      <c r="C191" s="183"/>
      <c r="D191" s="183"/>
      <c r="E191" s="149"/>
      <c r="F191" s="175"/>
      <c r="G191" s="162"/>
      <c r="H191" s="64"/>
      <c r="I191" s="65"/>
      <c r="J191" s="58">
        <f t="shared" si="50"/>
        <v>0</v>
      </c>
      <c r="K191" s="65"/>
      <c r="L191" s="65"/>
      <c r="M191" s="65"/>
      <c r="N191" s="65"/>
      <c r="O191" s="65"/>
      <c r="P191" s="58">
        <f t="shared" si="51"/>
        <v>0</v>
      </c>
      <c r="Q191" s="59" t="str">
        <f t="shared" si="52"/>
        <v/>
      </c>
      <c r="R191" s="60"/>
      <c r="S191" s="66"/>
      <c r="T191" s="67">
        <f t="shared" si="53"/>
        <v>0</v>
      </c>
      <c r="U191" s="49" t="str">
        <f t="shared" si="44"/>
        <v/>
      </c>
      <c r="V191" s="49" t="str">
        <f t="shared" si="45"/>
        <v>ok</v>
      </c>
      <c r="W191" s="49">
        <f t="shared" si="54"/>
        <v>0</v>
      </c>
      <c r="X191" s="49">
        <f t="shared" si="43"/>
        <v>0</v>
      </c>
      <c r="Z191" s="86" t="str">
        <f>IF(AND(OR($D$4="vyberte oblasť",$D$4="")),"ok",IF(AND($D$4&lt;&gt;"",J191=0),"ok",IF(AND($D$4=$W$10,OR(G191={"a)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výrobkov"})),"ok",IF(AND($D$4=$W$11,OR(G191={"a)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výrobkov"})),"ok",IF(AND($D$4=$W$12,OR(G191={"a)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výrobkov"})),"ok",IF(AND($D$4=$W$13,OR(G191={"a)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výrobkov"})),"ok",IF(AND($D$4=$W$14,OR(G191={"a)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výrobkov"})),"ok",IF(AND($D$4=$W$15,OR(G191={"a)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výrobkov"})),"ok",IF(AND($D$4=$W$16,OR(G191={"a)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výrobkov"})),"ok",IF(AND($D$4=$W$17,G191=""),"ok","chyba"))))))))))</f>
        <v>ok</v>
      </c>
      <c r="AA191" s="49">
        <f t="shared" si="46"/>
        <v>0</v>
      </c>
      <c r="AC191" s="49" t="str">
        <f t="shared" si="47"/>
        <v/>
      </c>
      <c r="AD191" s="180" t="str">
        <f t="shared" si="48"/>
        <v/>
      </c>
      <c r="AE191" s="63">
        <f t="shared" si="49"/>
        <v>0</v>
      </c>
    </row>
    <row r="192" spans="1:31" ht="39.950000000000003" customHeight="1" x14ac:dyDescent="0.2">
      <c r="A192" s="7">
        <v>172</v>
      </c>
      <c r="B192" s="183"/>
      <c r="C192" s="183"/>
      <c r="D192" s="183"/>
      <c r="E192" s="149"/>
      <c r="F192" s="175"/>
      <c r="G192" s="162"/>
      <c r="H192" s="64"/>
      <c r="I192" s="65"/>
      <c r="J192" s="58">
        <f t="shared" si="50"/>
        <v>0</v>
      </c>
      <c r="K192" s="65"/>
      <c r="L192" s="65"/>
      <c r="M192" s="65"/>
      <c r="N192" s="65"/>
      <c r="O192" s="65"/>
      <c r="P192" s="58">
        <f t="shared" si="51"/>
        <v>0</v>
      </c>
      <c r="Q192" s="59" t="str">
        <f t="shared" si="52"/>
        <v/>
      </c>
      <c r="R192" s="60"/>
      <c r="S192" s="66"/>
      <c r="T192" s="67">
        <f t="shared" si="53"/>
        <v>0</v>
      </c>
      <c r="U192" s="49" t="str">
        <f t="shared" si="44"/>
        <v/>
      </c>
      <c r="V192" s="49" t="str">
        <f t="shared" si="45"/>
        <v>ok</v>
      </c>
      <c r="W192" s="49">
        <f t="shared" si="54"/>
        <v>0</v>
      </c>
      <c r="X192" s="49">
        <f t="shared" si="43"/>
        <v>0</v>
      </c>
      <c r="Z192" s="86" t="str">
        <f>IF(AND(OR($D$4="vyberte oblasť",$D$4="")),"ok",IF(AND($D$4&lt;&gt;"",J192=0),"ok",IF(AND($D$4=$W$10,OR(G192={"a)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výrobkov"})),"ok",IF(AND($D$4=$W$11,OR(G192={"a)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výrobkov"})),"ok",IF(AND($D$4=$W$12,OR(G192={"a)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výrobkov"})),"ok",IF(AND($D$4=$W$13,OR(G192={"a)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výrobkov"})),"ok",IF(AND($D$4=$W$14,OR(G192={"a)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výrobkov"})),"ok",IF(AND($D$4=$W$15,OR(G192={"a)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výrobkov"})),"ok",IF(AND($D$4=$W$16,OR(G192={"a)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výrobkov"})),"ok",IF(AND($D$4=$W$17,G192=""),"ok","chyba"))))))))))</f>
        <v>ok</v>
      </c>
      <c r="AA192" s="49">
        <f t="shared" si="46"/>
        <v>0</v>
      </c>
      <c r="AC192" s="49" t="str">
        <f t="shared" si="47"/>
        <v/>
      </c>
      <c r="AD192" s="180" t="str">
        <f t="shared" si="48"/>
        <v/>
      </c>
      <c r="AE192" s="63">
        <f t="shared" si="49"/>
        <v>0</v>
      </c>
    </row>
    <row r="193" spans="1:31" ht="39.950000000000003" customHeight="1" x14ac:dyDescent="0.2">
      <c r="A193" s="7">
        <v>173</v>
      </c>
      <c r="B193" s="183"/>
      <c r="C193" s="183"/>
      <c r="D193" s="183"/>
      <c r="E193" s="149"/>
      <c r="F193" s="175"/>
      <c r="G193" s="162"/>
      <c r="H193" s="64"/>
      <c r="I193" s="65"/>
      <c r="J193" s="58">
        <f t="shared" si="50"/>
        <v>0</v>
      </c>
      <c r="K193" s="65"/>
      <c r="L193" s="65"/>
      <c r="M193" s="65"/>
      <c r="N193" s="65"/>
      <c r="O193" s="65"/>
      <c r="P193" s="58">
        <f t="shared" si="51"/>
        <v>0</v>
      </c>
      <c r="Q193" s="59" t="str">
        <f t="shared" si="52"/>
        <v/>
      </c>
      <c r="R193" s="60"/>
      <c r="S193" s="66"/>
      <c r="T193" s="67">
        <f t="shared" si="53"/>
        <v>0</v>
      </c>
      <c r="U193" s="49" t="str">
        <f t="shared" si="44"/>
        <v/>
      </c>
      <c r="V193" s="49" t="str">
        <f t="shared" si="45"/>
        <v>ok</v>
      </c>
      <c r="W193" s="49">
        <f t="shared" si="54"/>
        <v>0</v>
      </c>
      <c r="X193" s="49">
        <f t="shared" si="43"/>
        <v>0</v>
      </c>
      <c r="Z193" s="86" t="str">
        <f>IF(AND(OR($D$4="vyberte oblasť",$D$4="")),"ok",IF(AND($D$4&lt;&gt;"",J193=0),"ok",IF(AND($D$4=$W$10,OR(G193={"a)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výrobkov"})),"ok",IF(AND($D$4=$W$11,OR(G193={"a)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výrobkov"})),"ok",IF(AND($D$4=$W$12,OR(G193={"a)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výrobkov"})),"ok",IF(AND($D$4=$W$13,OR(G193={"a)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výrobkov"})),"ok",IF(AND($D$4=$W$14,OR(G193={"a)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výrobkov"})),"ok",IF(AND($D$4=$W$15,OR(G193={"a)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výrobkov"})),"ok",IF(AND($D$4=$W$16,OR(G193={"a)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výrobkov"})),"ok",IF(AND($D$4=$W$17,G193=""),"ok","chyba"))))))))))</f>
        <v>ok</v>
      </c>
      <c r="AA193" s="49">
        <f t="shared" si="46"/>
        <v>0</v>
      </c>
      <c r="AC193" s="49" t="str">
        <f t="shared" si="47"/>
        <v/>
      </c>
      <c r="AD193" s="180" t="str">
        <f t="shared" si="48"/>
        <v/>
      </c>
      <c r="AE193" s="63">
        <f t="shared" si="49"/>
        <v>0</v>
      </c>
    </row>
    <row r="194" spans="1:31" ht="39.950000000000003" customHeight="1" x14ac:dyDescent="0.2">
      <c r="A194" s="7">
        <v>174</v>
      </c>
      <c r="B194" s="183"/>
      <c r="C194" s="183"/>
      <c r="D194" s="183"/>
      <c r="E194" s="149"/>
      <c r="F194" s="175"/>
      <c r="G194" s="162"/>
      <c r="H194" s="64"/>
      <c r="I194" s="65"/>
      <c r="J194" s="58">
        <f t="shared" si="50"/>
        <v>0</v>
      </c>
      <c r="K194" s="65"/>
      <c r="L194" s="65"/>
      <c r="M194" s="65"/>
      <c r="N194" s="65"/>
      <c r="O194" s="65"/>
      <c r="P194" s="58">
        <f t="shared" si="51"/>
        <v>0</v>
      </c>
      <c r="Q194" s="59" t="str">
        <f t="shared" si="52"/>
        <v/>
      </c>
      <c r="R194" s="60"/>
      <c r="S194" s="66"/>
      <c r="T194" s="67">
        <f t="shared" si="53"/>
        <v>0</v>
      </c>
      <c r="U194" s="49" t="str">
        <f t="shared" si="44"/>
        <v/>
      </c>
      <c r="V194" s="49" t="str">
        <f t="shared" si="45"/>
        <v>ok</v>
      </c>
      <c r="W194" s="49">
        <f t="shared" si="54"/>
        <v>0</v>
      </c>
      <c r="X194" s="49">
        <f t="shared" si="43"/>
        <v>0</v>
      </c>
      <c r="Z194" s="86" t="str">
        <f>IF(AND(OR($D$4="vyberte oblasť",$D$4="")),"ok",IF(AND($D$4&lt;&gt;"",J194=0),"ok",IF(AND($D$4=$W$10,OR(G194={"a)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výrobkov"})),"ok",IF(AND($D$4=$W$11,OR(G194={"a)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výrobkov"})),"ok",IF(AND($D$4=$W$12,OR(G194={"a)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výrobkov"})),"ok",IF(AND($D$4=$W$13,OR(G194={"a)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výrobkov"})),"ok",IF(AND($D$4=$W$14,OR(G194={"a)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výrobkov"})),"ok",IF(AND($D$4=$W$15,OR(G194={"a)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výrobkov"})),"ok",IF(AND($D$4=$W$16,OR(G194={"a)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výrobkov"})),"ok",IF(AND($D$4=$W$17,G194=""),"ok","chyba"))))))))))</f>
        <v>ok</v>
      </c>
      <c r="AA194" s="49">
        <f t="shared" si="46"/>
        <v>0</v>
      </c>
      <c r="AC194" s="49" t="str">
        <f t="shared" si="47"/>
        <v/>
      </c>
      <c r="AD194" s="180" t="str">
        <f t="shared" si="48"/>
        <v/>
      </c>
      <c r="AE194" s="63">
        <f t="shared" si="49"/>
        <v>0</v>
      </c>
    </row>
    <row r="195" spans="1:31" ht="39.950000000000003" customHeight="1" x14ac:dyDescent="0.2">
      <c r="A195" s="7">
        <v>175</v>
      </c>
      <c r="B195" s="183"/>
      <c r="C195" s="183"/>
      <c r="D195" s="183"/>
      <c r="E195" s="149"/>
      <c r="F195" s="175"/>
      <c r="G195" s="162"/>
      <c r="H195" s="64"/>
      <c r="I195" s="65"/>
      <c r="J195" s="58">
        <f t="shared" ref="J195:J208" si="60">ROUNDDOWN(H195*I195,2)</f>
        <v>0</v>
      </c>
      <c r="K195" s="65"/>
      <c r="L195" s="65"/>
      <c r="M195" s="65"/>
      <c r="N195" s="65"/>
      <c r="O195" s="65"/>
      <c r="P195" s="58">
        <f t="shared" ref="P195:P208" si="61">SUM(K195:O195)</f>
        <v>0</v>
      </c>
      <c r="Q195" s="59" t="str">
        <f t="shared" ref="Q195:Q208" si="62">IF(ROUNDDOWN(H195*I195,2)-ROUNDDOWN(SUM(K195:O195),2)=0,"","zlý súčet")</f>
        <v/>
      </c>
      <c r="R195" s="60"/>
      <c r="S195" s="66"/>
      <c r="T195" s="67">
        <f t="shared" ref="T195:T208" si="63">P195-S195</f>
        <v>0</v>
      </c>
      <c r="U195" s="49" t="str">
        <f t="shared" si="44"/>
        <v/>
      </c>
      <c r="V195" s="49" t="str">
        <f t="shared" si="45"/>
        <v>ok</v>
      </c>
      <c r="W195" s="49">
        <f t="shared" ref="W195:W208" si="64">IF(V195="chyba",1,0)</f>
        <v>0</v>
      </c>
      <c r="X195" s="49">
        <f t="shared" si="43"/>
        <v>0</v>
      </c>
      <c r="Z195" s="86" t="str">
        <f>IF(AND(OR($D$4="vyberte oblasť",$D$4="")),"ok",IF(AND($D$4&lt;&gt;"",J195=0),"ok",IF(AND($D$4=$W$10,OR(G195={"a)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výrobkov"})),"ok",IF(AND($D$4=$W$11,OR(G195={"a)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výrobkov"})),"ok",IF(AND($D$4=$W$12,OR(G195={"a)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výrobkov"})),"ok",IF(AND($D$4=$W$13,OR(G195={"a)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výrobkov"})),"ok",IF(AND($D$4=$W$14,OR(G195={"a)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výrobkov"})),"ok",IF(AND($D$4=$W$15,OR(G195={"a)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výrobkov"})),"ok",IF(AND($D$4=$W$16,OR(G195={"a)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výrobkov"})),"ok",IF(AND($D$4=$W$17,G195=""),"ok","chyba"))))))))))</f>
        <v>ok</v>
      </c>
      <c r="AA195" s="49">
        <f t="shared" si="46"/>
        <v>0</v>
      </c>
      <c r="AC195" s="49" t="str">
        <f t="shared" si="47"/>
        <v/>
      </c>
      <c r="AD195" s="180" t="str">
        <f t="shared" si="48"/>
        <v/>
      </c>
      <c r="AE195" s="63">
        <f t="shared" si="49"/>
        <v>0</v>
      </c>
    </row>
    <row r="196" spans="1:31" ht="39.950000000000003" customHeight="1" x14ac:dyDescent="0.2">
      <c r="A196" s="7">
        <v>176</v>
      </c>
      <c r="B196" s="183"/>
      <c r="C196" s="183"/>
      <c r="D196" s="183"/>
      <c r="E196" s="149"/>
      <c r="F196" s="175"/>
      <c r="G196" s="162"/>
      <c r="H196" s="64"/>
      <c r="I196" s="65"/>
      <c r="J196" s="58">
        <f t="shared" si="60"/>
        <v>0</v>
      </c>
      <c r="K196" s="65"/>
      <c r="L196" s="65"/>
      <c r="M196" s="65"/>
      <c r="N196" s="65"/>
      <c r="O196" s="65"/>
      <c r="P196" s="58">
        <f t="shared" si="61"/>
        <v>0</v>
      </c>
      <c r="Q196" s="59" t="str">
        <f t="shared" si="62"/>
        <v/>
      </c>
      <c r="R196" s="60"/>
      <c r="S196" s="66"/>
      <c r="T196" s="67">
        <f t="shared" si="63"/>
        <v>0</v>
      </c>
      <c r="U196" s="49" t="str">
        <f t="shared" si="44"/>
        <v/>
      </c>
      <c r="V196" s="49" t="str">
        <f t="shared" si="45"/>
        <v>ok</v>
      </c>
      <c r="W196" s="49">
        <f t="shared" si="64"/>
        <v>0</v>
      </c>
      <c r="X196" s="49">
        <f t="shared" si="43"/>
        <v>0</v>
      </c>
      <c r="Z196" s="86" t="str">
        <f>IF(AND(OR($D$4="vyberte oblasť",$D$4="")),"ok",IF(AND($D$4&lt;&gt;"",J196=0),"ok",IF(AND($D$4=$W$10,OR(G196={"a)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výrobkov"})),"ok",IF(AND($D$4=$W$11,OR(G196={"a)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výrobkov"})),"ok",IF(AND($D$4=$W$12,OR(G196={"a)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výrobkov"})),"ok",IF(AND($D$4=$W$13,OR(G196={"a)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výrobkov"})),"ok",IF(AND($D$4=$W$14,OR(G196={"a)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výrobkov"})),"ok",IF(AND($D$4=$W$15,OR(G196={"a)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výrobkov"})),"ok",IF(AND($D$4=$W$16,OR(G196={"a)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výrobkov"})),"ok",IF(AND($D$4=$W$17,G196=""),"ok","chyba"))))))))))</f>
        <v>ok</v>
      </c>
      <c r="AA196" s="49">
        <f t="shared" si="46"/>
        <v>0</v>
      </c>
      <c r="AC196" s="49" t="str">
        <f t="shared" si="47"/>
        <v/>
      </c>
      <c r="AD196" s="180" t="str">
        <f t="shared" si="48"/>
        <v/>
      </c>
      <c r="AE196" s="63">
        <f t="shared" si="49"/>
        <v>0</v>
      </c>
    </row>
    <row r="197" spans="1:31" ht="39.950000000000003" customHeight="1" x14ac:dyDescent="0.2">
      <c r="A197" s="7">
        <v>177</v>
      </c>
      <c r="B197" s="183"/>
      <c r="C197" s="183"/>
      <c r="D197" s="183"/>
      <c r="E197" s="149"/>
      <c r="F197" s="175"/>
      <c r="G197" s="162"/>
      <c r="H197" s="64"/>
      <c r="I197" s="65"/>
      <c r="J197" s="58">
        <f t="shared" si="60"/>
        <v>0</v>
      </c>
      <c r="K197" s="65"/>
      <c r="L197" s="65"/>
      <c r="M197" s="65"/>
      <c r="N197" s="65"/>
      <c r="O197" s="65"/>
      <c r="P197" s="58">
        <f t="shared" si="61"/>
        <v>0</v>
      </c>
      <c r="Q197" s="59" t="str">
        <f t="shared" si="62"/>
        <v/>
      </c>
      <c r="R197" s="60"/>
      <c r="S197" s="66"/>
      <c r="T197" s="67">
        <f t="shared" si="63"/>
        <v>0</v>
      </c>
      <c r="U197" s="49" t="str">
        <f t="shared" si="44"/>
        <v/>
      </c>
      <c r="V197" s="49" t="str">
        <f t="shared" si="45"/>
        <v>ok</v>
      </c>
      <c r="W197" s="49">
        <f t="shared" si="64"/>
        <v>0</v>
      </c>
      <c r="X197" s="49">
        <f t="shared" si="43"/>
        <v>0</v>
      </c>
      <c r="Z197" s="86" t="str">
        <f>IF(AND(OR($D$4="vyberte oblasť",$D$4="")),"ok",IF(AND($D$4&lt;&gt;"",J197=0),"ok",IF(AND($D$4=$W$10,OR(G197={"a)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výrobkov"})),"ok",IF(AND($D$4=$W$11,OR(G197={"a)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výrobkov"})),"ok",IF(AND($D$4=$W$12,OR(G197={"a)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výrobkov"})),"ok",IF(AND($D$4=$W$13,OR(G197={"a)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výrobkov"})),"ok",IF(AND($D$4=$W$14,OR(G197={"a)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výrobkov"})),"ok",IF(AND($D$4=$W$15,OR(G197={"a)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výrobkov"})),"ok",IF(AND($D$4=$W$16,OR(G197={"a)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výrobkov"})),"ok",IF(AND($D$4=$W$17,G197=""),"ok","chyba"))))))))))</f>
        <v>ok</v>
      </c>
      <c r="AA197" s="49">
        <f t="shared" si="46"/>
        <v>0</v>
      </c>
      <c r="AC197" s="49" t="str">
        <f t="shared" si="47"/>
        <v/>
      </c>
      <c r="AD197" s="180" t="str">
        <f t="shared" si="48"/>
        <v/>
      </c>
      <c r="AE197" s="63">
        <f t="shared" si="49"/>
        <v>0</v>
      </c>
    </row>
    <row r="198" spans="1:31" ht="39.950000000000003" customHeight="1" x14ac:dyDescent="0.2">
      <c r="A198" s="7">
        <v>178</v>
      </c>
      <c r="B198" s="183"/>
      <c r="C198" s="183"/>
      <c r="D198" s="183"/>
      <c r="E198" s="149"/>
      <c r="F198" s="175"/>
      <c r="G198" s="162"/>
      <c r="H198" s="64"/>
      <c r="I198" s="65"/>
      <c r="J198" s="58">
        <f t="shared" si="60"/>
        <v>0</v>
      </c>
      <c r="K198" s="65"/>
      <c r="L198" s="65"/>
      <c r="M198" s="65"/>
      <c r="N198" s="65"/>
      <c r="O198" s="65"/>
      <c r="P198" s="58">
        <f t="shared" si="61"/>
        <v>0</v>
      </c>
      <c r="Q198" s="59" t="str">
        <f t="shared" si="62"/>
        <v/>
      </c>
      <c r="R198" s="60"/>
      <c r="S198" s="66"/>
      <c r="T198" s="67">
        <f t="shared" si="63"/>
        <v>0</v>
      </c>
      <c r="U198" s="49" t="str">
        <f t="shared" si="44"/>
        <v/>
      </c>
      <c r="V198" s="49" t="str">
        <f t="shared" si="45"/>
        <v>ok</v>
      </c>
      <c r="W198" s="49">
        <f t="shared" si="64"/>
        <v>0</v>
      </c>
      <c r="X198" s="49">
        <f t="shared" si="43"/>
        <v>0</v>
      </c>
      <c r="Z198" s="86" t="str">
        <f>IF(AND(OR($D$4="vyberte oblasť",$D$4="")),"ok",IF(AND($D$4&lt;&gt;"",J198=0),"ok",IF(AND($D$4=$W$10,OR(G198={"a)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výrobkov"})),"ok",IF(AND($D$4=$W$11,OR(G198={"a)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výrobkov"})),"ok",IF(AND($D$4=$W$12,OR(G198={"a)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výrobkov"})),"ok",IF(AND($D$4=$W$13,OR(G198={"a)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výrobkov"})),"ok",IF(AND($D$4=$W$14,OR(G198={"a)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výrobkov"})),"ok",IF(AND($D$4=$W$15,OR(G198={"a)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výrobkov"})),"ok",IF(AND($D$4=$W$16,OR(G198={"a)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výrobkov"})),"ok",IF(AND($D$4=$W$17,G198=""),"ok","chyba"))))))))))</f>
        <v>ok</v>
      </c>
      <c r="AA198" s="49">
        <f t="shared" si="46"/>
        <v>0</v>
      </c>
      <c r="AC198" s="49" t="str">
        <f t="shared" si="47"/>
        <v/>
      </c>
      <c r="AD198" s="180" t="str">
        <f t="shared" si="48"/>
        <v/>
      </c>
      <c r="AE198" s="63">
        <f t="shared" si="49"/>
        <v>0</v>
      </c>
    </row>
    <row r="199" spans="1:31" ht="39.950000000000003" customHeight="1" x14ac:dyDescent="0.2">
      <c r="A199" s="7">
        <v>179</v>
      </c>
      <c r="B199" s="183"/>
      <c r="C199" s="183"/>
      <c r="D199" s="183"/>
      <c r="E199" s="149"/>
      <c r="F199" s="175"/>
      <c r="G199" s="162"/>
      <c r="H199" s="64"/>
      <c r="I199" s="65"/>
      <c r="J199" s="58">
        <f t="shared" si="60"/>
        <v>0</v>
      </c>
      <c r="K199" s="65"/>
      <c r="L199" s="65"/>
      <c r="M199" s="65"/>
      <c r="N199" s="65"/>
      <c r="O199" s="65"/>
      <c r="P199" s="58">
        <f t="shared" si="61"/>
        <v>0</v>
      </c>
      <c r="Q199" s="59" t="str">
        <f t="shared" si="62"/>
        <v/>
      </c>
      <c r="R199" s="60"/>
      <c r="S199" s="66"/>
      <c r="T199" s="67">
        <f t="shared" si="63"/>
        <v>0</v>
      </c>
      <c r="U199" s="49" t="str">
        <f t="shared" si="44"/>
        <v/>
      </c>
      <c r="V199" s="49" t="str">
        <f t="shared" si="45"/>
        <v>ok</v>
      </c>
      <c r="W199" s="49">
        <f t="shared" si="64"/>
        <v>0</v>
      </c>
      <c r="X199" s="49">
        <f t="shared" si="43"/>
        <v>0</v>
      </c>
      <c r="Z199" s="86" t="str">
        <f>IF(AND(OR($D$4="vyberte oblasť",$D$4="")),"ok",IF(AND($D$4&lt;&gt;"",J199=0),"ok",IF(AND($D$4=$W$10,OR(G199={"a)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výrobkov"})),"ok",IF(AND($D$4=$W$11,OR(G199={"a)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výrobkov"})),"ok",IF(AND($D$4=$W$12,OR(G199={"a)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výrobkov"})),"ok",IF(AND($D$4=$W$13,OR(G199={"a)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výrobkov"})),"ok",IF(AND($D$4=$W$14,OR(G199={"a)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výrobkov"})),"ok",IF(AND($D$4=$W$15,OR(G199={"a)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výrobkov"})),"ok",IF(AND($D$4=$W$16,OR(G199={"a)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výrobkov"})),"ok",IF(AND($D$4=$W$17,G199=""),"ok","chyba"))))))))))</f>
        <v>ok</v>
      </c>
      <c r="AA199" s="49">
        <f t="shared" si="46"/>
        <v>0</v>
      </c>
      <c r="AC199" s="49" t="str">
        <f t="shared" si="47"/>
        <v/>
      </c>
      <c r="AD199" s="180" t="str">
        <f t="shared" si="48"/>
        <v/>
      </c>
      <c r="AE199" s="63">
        <f t="shared" si="49"/>
        <v>0</v>
      </c>
    </row>
    <row r="200" spans="1:31" ht="39.950000000000003" customHeight="1" x14ac:dyDescent="0.2">
      <c r="A200" s="7">
        <v>180</v>
      </c>
      <c r="B200" s="183"/>
      <c r="C200" s="183"/>
      <c r="D200" s="183"/>
      <c r="E200" s="149"/>
      <c r="F200" s="175"/>
      <c r="G200" s="162"/>
      <c r="H200" s="64"/>
      <c r="I200" s="65"/>
      <c r="J200" s="58">
        <f t="shared" si="60"/>
        <v>0</v>
      </c>
      <c r="K200" s="65"/>
      <c r="L200" s="65"/>
      <c r="M200" s="65"/>
      <c r="N200" s="65"/>
      <c r="O200" s="65"/>
      <c r="P200" s="58">
        <f t="shared" si="61"/>
        <v>0</v>
      </c>
      <c r="Q200" s="59" t="str">
        <f t="shared" si="62"/>
        <v/>
      </c>
      <c r="R200" s="60"/>
      <c r="S200" s="66"/>
      <c r="T200" s="67">
        <f t="shared" si="63"/>
        <v>0</v>
      </c>
      <c r="U200" s="49" t="str">
        <f t="shared" si="44"/>
        <v/>
      </c>
      <c r="V200" s="49" t="str">
        <f t="shared" si="45"/>
        <v>ok</v>
      </c>
      <c r="W200" s="49">
        <f t="shared" si="64"/>
        <v>0</v>
      </c>
      <c r="X200" s="49">
        <f t="shared" si="43"/>
        <v>0</v>
      </c>
      <c r="Z200" s="86" t="str">
        <f>IF(AND(OR($D$4="vyberte oblasť",$D$4="")),"ok",IF(AND($D$4&lt;&gt;"",J200=0),"ok",IF(AND($D$4=$W$10,OR(G200={"a)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výrobkov"})),"ok",IF(AND($D$4=$W$11,OR(G200={"a)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výrobkov"})),"ok",IF(AND($D$4=$W$12,OR(G200={"a)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výrobkov"})),"ok",IF(AND($D$4=$W$13,OR(G200={"a)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výrobkov"})),"ok",IF(AND($D$4=$W$14,OR(G200={"a)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výrobkov"})),"ok",IF(AND($D$4=$W$15,OR(G200={"a)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výrobkov"})),"ok",IF(AND($D$4=$W$16,OR(G200={"a)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výrobkov"})),"ok",IF(AND($D$4=$W$17,G200=""),"ok","chyba"))))))))))</f>
        <v>ok</v>
      </c>
      <c r="AA200" s="49">
        <f t="shared" si="46"/>
        <v>0</v>
      </c>
      <c r="AC200" s="49" t="str">
        <f t="shared" si="47"/>
        <v/>
      </c>
      <c r="AD200" s="180" t="str">
        <f t="shared" si="48"/>
        <v/>
      </c>
      <c r="AE200" s="63">
        <f t="shared" si="49"/>
        <v>0</v>
      </c>
    </row>
    <row r="201" spans="1:31" ht="39.950000000000003" customHeight="1" x14ac:dyDescent="0.2">
      <c r="A201" s="7">
        <v>181</v>
      </c>
      <c r="B201" s="183"/>
      <c r="C201" s="183"/>
      <c r="D201" s="183"/>
      <c r="E201" s="149"/>
      <c r="F201" s="175"/>
      <c r="G201" s="162"/>
      <c r="H201" s="64"/>
      <c r="I201" s="65"/>
      <c r="J201" s="58">
        <f t="shared" si="60"/>
        <v>0</v>
      </c>
      <c r="K201" s="65"/>
      <c r="L201" s="65"/>
      <c r="M201" s="65"/>
      <c r="N201" s="65"/>
      <c r="O201" s="65"/>
      <c r="P201" s="58">
        <f t="shared" si="61"/>
        <v>0</v>
      </c>
      <c r="Q201" s="59" t="str">
        <f t="shared" si="62"/>
        <v/>
      </c>
      <c r="R201" s="60"/>
      <c r="S201" s="66"/>
      <c r="T201" s="67">
        <f t="shared" si="63"/>
        <v>0</v>
      </c>
      <c r="U201" s="49" t="str">
        <f t="shared" si="44"/>
        <v/>
      </c>
      <c r="V201" s="49" t="str">
        <f t="shared" si="45"/>
        <v>ok</v>
      </c>
      <c r="W201" s="49">
        <f t="shared" si="64"/>
        <v>0</v>
      </c>
      <c r="X201" s="49">
        <f t="shared" si="43"/>
        <v>0</v>
      </c>
      <c r="Z201" s="86" t="str">
        <f>IF(AND(OR($D$4="vyberte oblasť",$D$4="")),"ok",IF(AND($D$4&lt;&gt;"",J201=0),"ok",IF(AND($D$4=$W$10,OR(G201={"a)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výrobkov"})),"ok",IF(AND($D$4=$W$11,OR(G201={"a)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výrobkov"})),"ok",IF(AND($D$4=$W$12,OR(G201={"a)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výrobkov"})),"ok",IF(AND($D$4=$W$13,OR(G201={"a)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výrobkov"})),"ok",IF(AND($D$4=$W$14,OR(G201={"a)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výrobkov"})),"ok",IF(AND($D$4=$W$15,OR(G201={"a)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výrobkov"})),"ok",IF(AND($D$4=$W$16,OR(G201={"a)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výrobkov"})),"ok",IF(AND($D$4=$W$17,G201=""),"ok","chyba"))))))))))</f>
        <v>ok</v>
      </c>
      <c r="AA201" s="49">
        <f t="shared" si="46"/>
        <v>0</v>
      </c>
      <c r="AC201" s="49" t="str">
        <f t="shared" si="47"/>
        <v/>
      </c>
      <c r="AD201" s="180" t="str">
        <f t="shared" si="48"/>
        <v/>
      </c>
      <c r="AE201" s="63">
        <f t="shared" si="49"/>
        <v>0</v>
      </c>
    </row>
    <row r="202" spans="1:31" ht="39.950000000000003" customHeight="1" x14ac:dyDescent="0.2">
      <c r="A202" s="7">
        <v>182</v>
      </c>
      <c r="B202" s="183"/>
      <c r="C202" s="183"/>
      <c r="D202" s="183"/>
      <c r="E202" s="149"/>
      <c r="F202" s="175"/>
      <c r="G202" s="162"/>
      <c r="H202" s="64"/>
      <c r="I202" s="65"/>
      <c r="J202" s="58">
        <f t="shared" si="60"/>
        <v>0</v>
      </c>
      <c r="K202" s="65"/>
      <c r="L202" s="65"/>
      <c r="M202" s="65"/>
      <c r="N202" s="65"/>
      <c r="O202" s="65"/>
      <c r="P202" s="58">
        <f t="shared" si="61"/>
        <v>0</v>
      </c>
      <c r="Q202" s="59" t="str">
        <f t="shared" si="62"/>
        <v/>
      </c>
      <c r="R202" s="60"/>
      <c r="S202" s="66"/>
      <c r="T202" s="67">
        <f t="shared" si="63"/>
        <v>0</v>
      </c>
      <c r="U202" s="49" t="str">
        <f t="shared" si="44"/>
        <v/>
      </c>
      <c r="V202" s="49" t="str">
        <f t="shared" si="45"/>
        <v>ok</v>
      </c>
      <c r="W202" s="49">
        <f t="shared" si="64"/>
        <v>0</v>
      </c>
      <c r="X202" s="49">
        <f t="shared" si="43"/>
        <v>0</v>
      </c>
      <c r="Z202" s="86" t="str">
        <f>IF(AND(OR($D$4="vyberte oblasť",$D$4="")),"ok",IF(AND($D$4&lt;&gt;"",J202=0),"ok",IF(AND($D$4=$W$10,OR(G202={"a)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výrobkov"})),"ok",IF(AND($D$4=$W$11,OR(G202={"a)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výrobkov"})),"ok",IF(AND($D$4=$W$12,OR(G202={"a)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výrobkov"})),"ok",IF(AND($D$4=$W$13,OR(G202={"a)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výrobkov"})),"ok",IF(AND($D$4=$W$14,OR(G202={"a)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výrobkov"})),"ok",IF(AND($D$4=$W$15,OR(G202={"a)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výrobkov"})),"ok",IF(AND($D$4=$W$16,OR(G202={"a)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výrobkov"})),"ok",IF(AND($D$4=$W$17,G202=""),"ok","chyba"))))))))))</f>
        <v>ok</v>
      </c>
      <c r="AA202" s="49">
        <f t="shared" si="46"/>
        <v>0</v>
      </c>
      <c r="AC202" s="49" t="str">
        <f t="shared" si="47"/>
        <v/>
      </c>
      <c r="AD202" s="180" t="str">
        <f t="shared" si="48"/>
        <v/>
      </c>
      <c r="AE202" s="63">
        <f t="shared" si="49"/>
        <v>0</v>
      </c>
    </row>
    <row r="203" spans="1:31" ht="39.950000000000003" customHeight="1" x14ac:dyDescent="0.2">
      <c r="A203" s="7">
        <v>183</v>
      </c>
      <c r="B203" s="183"/>
      <c r="C203" s="183"/>
      <c r="D203" s="183"/>
      <c r="E203" s="149"/>
      <c r="F203" s="175"/>
      <c r="G203" s="162"/>
      <c r="H203" s="64"/>
      <c r="I203" s="65"/>
      <c r="J203" s="58">
        <f t="shared" si="60"/>
        <v>0</v>
      </c>
      <c r="K203" s="65"/>
      <c r="L203" s="65"/>
      <c r="M203" s="65"/>
      <c r="N203" s="65"/>
      <c r="O203" s="65"/>
      <c r="P203" s="58">
        <f t="shared" si="61"/>
        <v>0</v>
      </c>
      <c r="Q203" s="59" t="str">
        <f t="shared" si="62"/>
        <v/>
      </c>
      <c r="R203" s="60"/>
      <c r="S203" s="66"/>
      <c r="T203" s="67">
        <f t="shared" si="63"/>
        <v>0</v>
      </c>
      <c r="U203" s="49" t="str">
        <f t="shared" si="44"/>
        <v/>
      </c>
      <c r="V203" s="49" t="str">
        <f t="shared" si="45"/>
        <v>ok</v>
      </c>
      <c r="W203" s="49">
        <f t="shared" si="64"/>
        <v>0</v>
      </c>
      <c r="X203" s="49">
        <f t="shared" si="43"/>
        <v>0</v>
      </c>
      <c r="Z203" s="86" t="str">
        <f>IF(AND(OR($D$4="vyberte oblasť",$D$4="")),"ok",IF(AND($D$4&lt;&gt;"",J203=0),"ok",IF(AND($D$4=$W$10,OR(G203={"a)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výrobkov"})),"ok",IF(AND($D$4=$W$11,OR(G203={"a)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výrobkov"})),"ok",IF(AND($D$4=$W$12,OR(G203={"a)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výrobkov"})),"ok",IF(AND($D$4=$W$13,OR(G203={"a)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výrobkov"})),"ok",IF(AND($D$4=$W$14,OR(G203={"a)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výrobkov"})),"ok",IF(AND($D$4=$W$15,OR(G203={"a)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výrobkov"})),"ok",IF(AND($D$4=$W$16,OR(G203={"a)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výrobkov"})),"ok",IF(AND($D$4=$W$17,G203=""),"ok","chyba"))))))))))</f>
        <v>ok</v>
      </c>
      <c r="AA203" s="49">
        <f t="shared" si="46"/>
        <v>0</v>
      </c>
      <c r="AC203" s="49" t="str">
        <f t="shared" si="47"/>
        <v/>
      </c>
      <c r="AD203" s="180" t="str">
        <f t="shared" si="48"/>
        <v/>
      </c>
      <c r="AE203" s="63">
        <f t="shared" si="49"/>
        <v>0</v>
      </c>
    </row>
    <row r="204" spans="1:31" ht="39.950000000000003" customHeight="1" x14ac:dyDescent="0.2">
      <c r="A204" s="7">
        <v>184</v>
      </c>
      <c r="B204" s="183"/>
      <c r="C204" s="183"/>
      <c r="D204" s="183"/>
      <c r="E204" s="149"/>
      <c r="F204" s="175"/>
      <c r="G204" s="162"/>
      <c r="H204" s="64"/>
      <c r="I204" s="65"/>
      <c r="J204" s="58">
        <f t="shared" si="60"/>
        <v>0</v>
      </c>
      <c r="K204" s="65"/>
      <c r="L204" s="65"/>
      <c r="M204" s="65"/>
      <c r="N204" s="65"/>
      <c r="O204" s="65"/>
      <c r="P204" s="58">
        <f t="shared" si="61"/>
        <v>0</v>
      </c>
      <c r="Q204" s="59" t="str">
        <f t="shared" si="62"/>
        <v/>
      </c>
      <c r="R204" s="60"/>
      <c r="S204" s="66"/>
      <c r="T204" s="67">
        <f t="shared" si="63"/>
        <v>0</v>
      </c>
      <c r="U204" s="49" t="str">
        <f t="shared" si="44"/>
        <v/>
      </c>
      <c r="V204" s="49" t="str">
        <f t="shared" si="45"/>
        <v>ok</v>
      </c>
      <c r="W204" s="49">
        <f t="shared" si="64"/>
        <v>0</v>
      </c>
      <c r="X204" s="49">
        <f t="shared" si="43"/>
        <v>0</v>
      </c>
      <c r="Z204" s="86" t="str">
        <f>IF(AND(OR($D$4="vyberte oblasť",$D$4="")),"ok",IF(AND($D$4&lt;&gt;"",J204=0),"ok",IF(AND($D$4=$W$10,OR(G204={"a)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výrobkov"})),"ok",IF(AND($D$4=$W$11,OR(G204={"a)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výrobkov"})),"ok",IF(AND($D$4=$W$12,OR(G204={"a)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výrobkov"})),"ok",IF(AND($D$4=$W$13,OR(G204={"a)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výrobkov"})),"ok",IF(AND($D$4=$W$14,OR(G204={"a)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výrobkov"})),"ok",IF(AND($D$4=$W$15,OR(G204={"a)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výrobkov"})),"ok",IF(AND($D$4=$W$16,OR(G204={"a)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výrobkov"})),"ok",IF(AND($D$4=$W$17,G204=""),"ok","chyba"))))))))))</f>
        <v>ok</v>
      </c>
      <c r="AA204" s="49">
        <f t="shared" si="46"/>
        <v>0</v>
      </c>
      <c r="AC204" s="49" t="str">
        <f t="shared" si="47"/>
        <v/>
      </c>
      <c r="AD204" s="180" t="str">
        <f t="shared" si="48"/>
        <v/>
      </c>
      <c r="AE204" s="63">
        <f t="shared" si="49"/>
        <v>0</v>
      </c>
    </row>
    <row r="205" spans="1:31" ht="39.950000000000003" customHeight="1" x14ac:dyDescent="0.2">
      <c r="A205" s="7">
        <v>185</v>
      </c>
      <c r="B205" s="183"/>
      <c r="C205" s="183"/>
      <c r="D205" s="183"/>
      <c r="E205" s="149"/>
      <c r="F205" s="175"/>
      <c r="G205" s="162"/>
      <c r="H205" s="64"/>
      <c r="I205" s="65"/>
      <c r="J205" s="58">
        <f t="shared" si="60"/>
        <v>0</v>
      </c>
      <c r="K205" s="65"/>
      <c r="L205" s="65"/>
      <c r="M205" s="65"/>
      <c r="N205" s="65"/>
      <c r="O205" s="65"/>
      <c r="P205" s="58">
        <f t="shared" si="61"/>
        <v>0</v>
      </c>
      <c r="Q205" s="59" t="str">
        <f t="shared" si="62"/>
        <v/>
      </c>
      <c r="R205" s="60"/>
      <c r="S205" s="66"/>
      <c r="T205" s="67">
        <f t="shared" si="63"/>
        <v>0</v>
      </c>
      <c r="U205" s="49" t="str">
        <f t="shared" si="44"/>
        <v/>
      </c>
      <c r="V205" s="49" t="str">
        <f t="shared" si="45"/>
        <v>ok</v>
      </c>
      <c r="W205" s="49">
        <f t="shared" si="64"/>
        <v>0</v>
      </c>
      <c r="X205" s="49">
        <f t="shared" si="43"/>
        <v>0</v>
      </c>
      <c r="Z205" s="86" t="str">
        <f>IF(AND(OR($D$4="vyberte oblasť",$D$4="")),"ok",IF(AND($D$4&lt;&gt;"",J205=0),"ok",IF(AND($D$4=$W$10,OR(G205={"a)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výrobkov"})),"ok",IF(AND($D$4=$W$11,OR(G205={"a)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výrobkov"})),"ok",IF(AND($D$4=$W$12,OR(G205={"a)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výrobkov"})),"ok",IF(AND($D$4=$W$13,OR(G205={"a)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výrobkov"})),"ok",IF(AND($D$4=$W$14,OR(G205={"a)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výrobkov"})),"ok",IF(AND($D$4=$W$15,OR(G205={"a)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výrobkov"})),"ok",IF(AND($D$4=$W$16,OR(G205={"a)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výrobkov"})),"ok",IF(AND($D$4=$W$17,G205=""),"ok","chyba"))))))))))</f>
        <v>ok</v>
      </c>
      <c r="AA205" s="49">
        <f t="shared" si="46"/>
        <v>0</v>
      </c>
      <c r="AC205" s="49" t="str">
        <f t="shared" si="47"/>
        <v/>
      </c>
      <c r="AD205" s="180" t="str">
        <f t="shared" si="48"/>
        <v/>
      </c>
      <c r="AE205" s="63">
        <f t="shared" si="49"/>
        <v>0</v>
      </c>
    </row>
    <row r="206" spans="1:31" ht="39.950000000000003" customHeight="1" x14ac:dyDescent="0.2">
      <c r="A206" s="7">
        <v>186</v>
      </c>
      <c r="B206" s="183"/>
      <c r="C206" s="183"/>
      <c r="D206" s="183"/>
      <c r="E206" s="149"/>
      <c r="F206" s="175"/>
      <c r="G206" s="162"/>
      <c r="H206" s="64"/>
      <c r="I206" s="65"/>
      <c r="J206" s="58">
        <f t="shared" si="60"/>
        <v>0</v>
      </c>
      <c r="K206" s="65"/>
      <c r="L206" s="65"/>
      <c r="M206" s="65"/>
      <c r="N206" s="65"/>
      <c r="O206" s="65"/>
      <c r="P206" s="58">
        <f t="shared" si="61"/>
        <v>0</v>
      </c>
      <c r="Q206" s="59" t="str">
        <f t="shared" si="62"/>
        <v/>
      </c>
      <c r="R206" s="60"/>
      <c r="S206" s="66"/>
      <c r="T206" s="67">
        <f t="shared" si="63"/>
        <v>0</v>
      </c>
      <c r="U206" s="49" t="str">
        <f t="shared" si="44"/>
        <v/>
      </c>
      <c r="V206" s="49" t="str">
        <f t="shared" si="45"/>
        <v>ok</v>
      </c>
      <c r="W206" s="49">
        <f t="shared" si="64"/>
        <v>0</v>
      </c>
      <c r="X206" s="49">
        <f t="shared" si="43"/>
        <v>0</v>
      </c>
      <c r="Z206" s="86" t="str">
        <f>IF(AND(OR($D$4="vyberte oblasť",$D$4="")),"ok",IF(AND($D$4&lt;&gt;"",J206=0),"ok",IF(AND($D$4=$W$10,OR(G206={"a)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výrobkov"})),"ok",IF(AND($D$4=$W$11,OR(G206={"a)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výrobkov"})),"ok",IF(AND($D$4=$W$12,OR(G206={"a)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výrobkov"})),"ok",IF(AND($D$4=$W$13,OR(G206={"a)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výrobkov"})),"ok",IF(AND($D$4=$W$14,OR(G206={"a)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výrobkov"})),"ok",IF(AND($D$4=$W$15,OR(G206={"a)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výrobkov"})),"ok",IF(AND($D$4=$W$16,OR(G206={"a)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výrobkov"})),"ok",IF(AND($D$4=$W$17,G206=""),"ok","chyba"))))))))))</f>
        <v>ok</v>
      </c>
      <c r="AA206" s="49">
        <f t="shared" si="46"/>
        <v>0</v>
      </c>
      <c r="AC206" s="49" t="str">
        <f t="shared" si="47"/>
        <v/>
      </c>
      <c r="AD206" s="180" t="str">
        <f t="shared" si="48"/>
        <v/>
      </c>
      <c r="AE206" s="63">
        <f t="shared" si="49"/>
        <v>0</v>
      </c>
    </row>
    <row r="207" spans="1:31" ht="39.950000000000003" customHeight="1" x14ac:dyDescent="0.2">
      <c r="A207" s="7">
        <v>187</v>
      </c>
      <c r="B207" s="183"/>
      <c r="C207" s="183"/>
      <c r="D207" s="183"/>
      <c r="E207" s="149"/>
      <c r="F207" s="175"/>
      <c r="G207" s="162"/>
      <c r="H207" s="64"/>
      <c r="I207" s="65"/>
      <c r="J207" s="58">
        <f t="shared" si="60"/>
        <v>0</v>
      </c>
      <c r="K207" s="65"/>
      <c r="L207" s="65"/>
      <c r="M207" s="65"/>
      <c r="N207" s="65"/>
      <c r="O207" s="65"/>
      <c r="P207" s="58">
        <f t="shared" si="61"/>
        <v>0</v>
      </c>
      <c r="Q207" s="59" t="str">
        <f t="shared" si="62"/>
        <v/>
      </c>
      <c r="R207" s="60"/>
      <c r="S207" s="66"/>
      <c r="T207" s="67">
        <f t="shared" si="63"/>
        <v>0</v>
      </c>
      <c r="U207" s="49" t="str">
        <f t="shared" si="44"/>
        <v/>
      </c>
      <c r="V207" s="49" t="str">
        <f t="shared" si="45"/>
        <v>ok</v>
      </c>
      <c r="W207" s="49">
        <f t="shared" si="64"/>
        <v>0</v>
      </c>
      <c r="X207" s="49">
        <f t="shared" si="43"/>
        <v>0</v>
      </c>
      <c r="Z207" s="86" t="str">
        <f>IF(AND(OR($D$4="vyberte oblasť",$D$4="")),"ok",IF(AND($D$4&lt;&gt;"",J207=0),"ok",IF(AND($D$4=$W$10,OR(G207={"a)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výrobkov"})),"ok",IF(AND($D$4=$W$11,OR(G207={"a)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výrobkov"})),"ok",IF(AND($D$4=$W$12,OR(G207={"a)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výrobkov"})),"ok",IF(AND($D$4=$W$13,OR(G207={"a)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výrobkov"})),"ok",IF(AND($D$4=$W$14,OR(G207={"a)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výrobkov"})),"ok",IF(AND($D$4=$W$15,OR(G207={"a)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výrobkov"})),"ok",IF(AND($D$4=$W$16,OR(G207={"a)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výrobkov"})),"ok",IF(AND($D$4=$W$17,G207=""),"ok","chyba"))))))))))</f>
        <v>ok</v>
      </c>
      <c r="AA207" s="49">
        <f t="shared" si="46"/>
        <v>0</v>
      </c>
      <c r="AC207" s="49" t="str">
        <f t="shared" si="47"/>
        <v/>
      </c>
      <c r="AD207" s="180" t="str">
        <f t="shared" si="48"/>
        <v/>
      </c>
      <c r="AE207" s="63">
        <f t="shared" si="49"/>
        <v>0</v>
      </c>
    </row>
    <row r="208" spans="1:31" ht="39.950000000000003" customHeight="1" x14ac:dyDescent="0.2">
      <c r="A208" s="7">
        <v>188</v>
      </c>
      <c r="B208" s="183"/>
      <c r="C208" s="183"/>
      <c r="D208" s="183"/>
      <c r="E208" s="149"/>
      <c r="F208" s="175"/>
      <c r="G208" s="162"/>
      <c r="H208" s="64"/>
      <c r="I208" s="65"/>
      <c r="J208" s="58">
        <f t="shared" si="60"/>
        <v>0</v>
      </c>
      <c r="K208" s="65"/>
      <c r="L208" s="65"/>
      <c r="M208" s="65"/>
      <c r="N208" s="65"/>
      <c r="O208" s="65"/>
      <c r="P208" s="58">
        <f t="shared" si="61"/>
        <v>0</v>
      </c>
      <c r="Q208" s="59" t="str">
        <f t="shared" si="62"/>
        <v/>
      </c>
      <c r="R208" s="60"/>
      <c r="S208" s="66"/>
      <c r="T208" s="67">
        <f t="shared" si="63"/>
        <v>0</v>
      </c>
      <c r="U208" s="49" t="str">
        <f t="shared" si="44"/>
        <v/>
      </c>
      <c r="V208" s="49" t="str">
        <f t="shared" si="45"/>
        <v>ok</v>
      </c>
      <c r="W208" s="49">
        <f t="shared" si="64"/>
        <v>0</v>
      </c>
      <c r="X208" s="49">
        <f t="shared" si="43"/>
        <v>0</v>
      </c>
      <c r="Z208" s="86" t="str">
        <f>IF(AND(OR($D$4="vyberte oblasť",$D$4="")),"ok",IF(AND($D$4&lt;&gt;"",J208=0),"ok",IF(AND($D$4=$W$10,OR(G208={"a)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výrobkov"})),"ok",IF(AND($D$4=$W$11,OR(G208={"a)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výrobkov"})),"ok",IF(AND($D$4=$W$12,OR(G208={"a)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výrobkov"})),"ok",IF(AND($D$4=$W$13,OR(G208={"a)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výrobkov"})),"ok",IF(AND($D$4=$W$14,OR(G208={"a)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výrobkov"})),"ok",IF(AND($D$4=$W$15,OR(G208={"a)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výrobkov"})),"ok",IF(AND($D$4=$W$16,OR(G208={"a)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výrobkov"})),"ok",IF(AND($D$4=$W$17,G208=""),"ok","chyba"))))))))))</f>
        <v>ok</v>
      </c>
      <c r="AA208" s="49">
        <f t="shared" si="46"/>
        <v>0</v>
      </c>
      <c r="AC208" s="49" t="str">
        <f t="shared" si="47"/>
        <v/>
      </c>
      <c r="AD208" s="180" t="str">
        <f t="shared" si="48"/>
        <v/>
      </c>
      <c r="AE208" s="63">
        <f t="shared" si="49"/>
        <v>0</v>
      </c>
    </row>
    <row r="209" spans="1:31" ht="39.950000000000003" customHeight="1" x14ac:dyDescent="0.2">
      <c r="A209" s="7">
        <v>189</v>
      </c>
      <c r="B209" s="183"/>
      <c r="C209" s="183"/>
      <c r="D209" s="183"/>
      <c r="E209" s="149"/>
      <c r="F209" s="175"/>
      <c r="G209" s="162"/>
      <c r="H209" s="64"/>
      <c r="I209" s="65"/>
      <c r="J209" s="58">
        <f t="shared" si="50"/>
        <v>0</v>
      </c>
      <c r="K209" s="65"/>
      <c r="L209" s="65"/>
      <c r="M209" s="65"/>
      <c r="N209" s="65"/>
      <c r="O209" s="65"/>
      <c r="P209" s="58">
        <f t="shared" si="51"/>
        <v>0</v>
      </c>
      <c r="Q209" s="59" t="str">
        <f t="shared" si="52"/>
        <v/>
      </c>
      <c r="R209" s="60"/>
      <c r="S209" s="66"/>
      <c r="T209" s="67">
        <f t="shared" si="53"/>
        <v>0</v>
      </c>
      <c r="U209" s="49" t="str">
        <f t="shared" si="44"/>
        <v/>
      </c>
      <c r="V209" s="49" t="str">
        <f t="shared" si="45"/>
        <v>ok</v>
      </c>
      <c r="W209" s="49">
        <f t="shared" si="54"/>
        <v>0</v>
      </c>
      <c r="X209" s="49">
        <f t="shared" si="43"/>
        <v>0</v>
      </c>
      <c r="Z209" s="86" t="str">
        <f>IF(AND(OR($D$4="vyberte oblasť",$D$4="")),"ok",IF(AND($D$4&lt;&gt;"",J209=0),"ok",IF(AND($D$4=$W$10,OR(G209={"a)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výrobkov"})),"ok",IF(AND($D$4=$W$11,OR(G209={"a)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výrobkov"})),"ok",IF(AND($D$4=$W$12,OR(G209={"a)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výrobkov"})),"ok",IF(AND($D$4=$W$13,OR(G209={"a)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výrobkov"})),"ok",IF(AND($D$4=$W$14,OR(G209={"a)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výrobkov"})),"ok",IF(AND($D$4=$W$15,OR(G209={"a)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výrobkov"})),"ok",IF(AND($D$4=$W$16,OR(G209={"a)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výrobkov"})),"ok",IF(AND($D$4=$W$17,G209=""),"ok","chyba"))))))))))</f>
        <v>ok</v>
      </c>
      <c r="AA209" s="49">
        <f t="shared" si="46"/>
        <v>0</v>
      </c>
      <c r="AC209" s="49" t="str">
        <f t="shared" si="47"/>
        <v/>
      </c>
      <c r="AD209" s="180" t="str">
        <f t="shared" si="48"/>
        <v/>
      </c>
      <c r="AE209" s="63">
        <f t="shared" si="49"/>
        <v>0</v>
      </c>
    </row>
    <row r="210" spans="1:31" ht="39.950000000000003" customHeight="1" x14ac:dyDescent="0.2">
      <c r="A210" s="7">
        <v>190</v>
      </c>
      <c r="B210" s="183"/>
      <c r="C210" s="183"/>
      <c r="D210" s="183"/>
      <c r="E210" s="149"/>
      <c r="F210" s="175"/>
      <c r="G210" s="162"/>
      <c r="H210" s="64"/>
      <c r="I210" s="65"/>
      <c r="J210" s="58">
        <f t="shared" si="50"/>
        <v>0</v>
      </c>
      <c r="K210" s="65"/>
      <c r="L210" s="65"/>
      <c r="M210" s="65"/>
      <c r="N210" s="65"/>
      <c r="O210" s="65"/>
      <c r="P210" s="58">
        <f t="shared" si="51"/>
        <v>0</v>
      </c>
      <c r="Q210" s="59" t="str">
        <f t="shared" si="52"/>
        <v/>
      </c>
      <c r="R210" s="60"/>
      <c r="S210" s="66"/>
      <c r="T210" s="67">
        <f t="shared" si="53"/>
        <v>0</v>
      </c>
      <c r="U210" s="49" t="str">
        <f t="shared" si="44"/>
        <v/>
      </c>
      <c r="V210" s="49" t="str">
        <f t="shared" si="45"/>
        <v>ok</v>
      </c>
      <c r="W210" s="49">
        <f t="shared" si="54"/>
        <v>0</v>
      </c>
      <c r="X210" s="49">
        <f t="shared" si="43"/>
        <v>0</v>
      </c>
      <c r="Z210" s="86" t="str">
        <f>IF(AND(OR($D$4="vyberte oblasť",$D$4="")),"ok",IF(AND($D$4&lt;&gt;"",J210=0),"ok",IF(AND($D$4=$W$10,OR(G210={"a)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výrobkov"})),"ok",IF(AND($D$4=$W$11,OR(G210={"a)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výrobkov"})),"ok",IF(AND($D$4=$W$12,OR(G210={"a)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výrobkov"})),"ok",IF(AND($D$4=$W$13,OR(G210={"a)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výrobkov"})),"ok",IF(AND($D$4=$W$14,OR(G210={"a)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výrobkov"})),"ok",IF(AND($D$4=$W$15,OR(G210={"a)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výrobkov"})),"ok",IF(AND($D$4=$W$16,OR(G210={"a)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výrobkov"})),"ok",IF(AND($D$4=$W$17,G210=""),"ok","chyba"))))))))))</f>
        <v>ok</v>
      </c>
      <c r="AA210" s="49">
        <f t="shared" si="46"/>
        <v>0</v>
      </c>
      <c r="AC210" s="49" t="str">
        <f t="shared" si="47"/>
        <v/>
      </c>
      <c r="AD210" s="180" t="str">
        <f t="shared" si="48"/>
        <v/>
      </c>
      <c r="AE210" s="63">
        <f t="shared" si="49"/>
        <v>0</v>
      </c>
    </row>
    <row r="211" spans="1:31" ht="39.950000000000003" customHeight="1" x14ac:dyDescent="0.2">
      <c r="A211" s="7">
        <v>191</v>
      </c>
      <c r="B211" s="183"/>
      <c r="C211" s="183"/>
      <c r="D211" s="183"/>
      <c r="E211" s="149"/>
      <c r="F211" s="175"/>
      <c r="G211" s="162"/>
      <c r="H211" s="64"/>
      <c r="I211" s="65"/>
      <c r="J211" s="58">
        <f t="shared" si="50"/>
        <v>0</v>
      </c>
      <c r="K211" s="65"/>
      <c r="L211" s="65"/>
      <c r="M211" s="65"/>
      <c r="N211" s="65"/>
      <c r="O211" s="65"/>
      <c r="P211" s="58">
        <f t="shared" si="51"/>
        <v>0</v>
      </c>
      <c r="Q211" s="59" t="str">
        <f t="shared" si="52"/>
        <v/>
      </c>
      <c r="R211" s="60"/>
      <c r="S211" s="66"/>
      <c r="T211" s="67">
        <f t="shared" si="53"/>
        <v>0</v>
      </c>
      <c r="U211" s="49" t="str">
        <f t="shared" si="44"/>
        <v/>
      </c>
      <c r="V211" s="49" t="str">
        <f t="shared" si="45"/>
        <v>ok</v>
      </c>
      <c r="W211" s="49">
        <f t="shared" si="54"/>
        <v>0</v>
      </c>
      <c r="X211" s="49">
        <f t="shared" si="43"/>
        <v>0</v>
      </c>
      <c r="Z211" s="86" t="str">
        <f>IF(AND(OR($D$4="vyberte oblasť",$D$4="")),"ok",IF(AND($D$4&lt;&gt;"",J211=0),"ok",IF(AND($D$4=$W$10,OR(G211={"a)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výrobkov"})),"ok",IF(AND($D$4=$W$11,OR(G211={"a)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výrobkov"})),"ok",IF(AND($D$4=$W$12,OR(G211={"a)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výrobkov"})),"ok",IF(AND($D$4=$W$13,OR(G211={"a)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výrobkov"})),"ok",IF(AND($D$4=$W$14,OR(G211={"a)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výrobkov"})),"ok",IF(AND($D$4=$W$15,OR(G211={"a)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výrobkov"})),"ok",IF(AND($D$4=$W$16,OR(G211={"a)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výrobkov"})),"ok",IF(AND($D$4=$W$17,G211=""),"ok","chyba"))))))))))</f>
        <v>ok</v>
      </c>
      <c r="AA211" s="49">
        <f t="shared" si="46"/>
        <v>0</v>
      </c>
      <c r="AC211" s="49" t="str">
        <f t="shared" si="47"/>
        <v/>
      </c>
      <c r="AD211" s="180" t="str">
        <f t="shared" si="48"/>
        <v/>
      </c>
      <c r="AE211" s="63">
        <f t="shared" si="49"/>
        <v>0</v>
      </c>
    </row>
    <row r="212" spans="1:31" ht="39.950000000000003" customHeight="1" x14ac:dyDescent="0.2">
      <c r="A212" s="7">
        <v>192</v>
      </c>
      <c r="B212" s="183"/>
      <c r="C212" s="183"/>
      <c r="D212" s="183"/>
      <c r="E212" s="149"/>
      <c r="F212" s="175"/>
      <c r="G212" s="162"/>
      <c r="H212" s="64"/>
      <c r="I212" s="65"/>
      <c r="J212" s="58">
        <f t="shared" si="50"/>
        <v>0</v>
      </c>
      <c r="K212" s="65"/>
      <c r="L212" s="65"/>
      <c r="M212" s="65"/>
      <c r="N212" s="65"/>
      <c r="O212" s="65"/>
      <c r="P212" s="58">
        <f t="shared" si="51"/>
        <v>0</v>
      </c>
      <c r="Q212" s="59" t="str">
        <f t="shared" si="52"/>
        <v/>
      </c>
      <c r="R212" s="60"/>
      <c r="S212" s="66"/>
      <c r="T212" s="67">
        <f t="shared" si="53"/>
        <v>0</v>
      </c>
      <c r="U212" s="49" t="str">
        <f t="shared" si="44"/>
        <v/>
      </c>
      <c r="V212" s="49" t="str">
        <f t="shared" si="45"/>
        <v>ok</v>
      </c>
      <c r="W212" s="49">
        <f t="shared" si="54"/>
        <v>0</v>
      </c>
      <c r="X212" s="49">
        <f t="shared" si="43"/>
        <v>0</v>
      </c>
      <c r="Z212" s="86" t="str">
        <f>IF(AND(OR($D$4="vyberte oblasť",$D$4="")),"ok",IF(AND($D$4&lt;&gt;"",J212=0),"ok",IF(AND($D$4=$W$10,OR(G212={"a)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výrobkov"})),"ok",IF(AND($D$4=$W$11,OR(G212={"a)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výrobkov"})),"ok",IF(AND($D$4=$W$12,OR(G212={"a)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výrobkov"})),"ok",IF(AND($D$4=$W$13,OR(G212={"a)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výrobkov"})),"ok",IF(AND($D$4=$W$14,OR(G212={"a)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výrobkov"})),"ok",IF(AND($D$4=$W$15,OR(G212={"a)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výrobkov"})),"ok",IF(AND($D$4=$W$16,OR(G212={"a)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výrobkov"})),"ok",IF(AND($D$4=$W$17,G212=""),"ok","chyba"))))))))))</f>
        <v>ok</v>
      </c>
      <c r="AA212" s="49">
        <f t="shared" si="46"/>
        <v>0</v>
      </c>
      <c r="AC212" s="49" t="str">
        <f t="shared" si="47"/>
        <v/>
      </c>
      <c r="AD212" s="180" t="str">
        <f t="shared" si="48"/>
        <v/>
      </c>
      <c r="AE212" s="63">
        <f t="shared" si="49"/>
        <v>0</v>
      </c>
    </row>
    <row r="213" spans="1:31" ht="39.950000000000003" customHeight="1" x14ac:dyDescent="0.2">
      <c r="A213" s="7">
        <v>193</v>
      </c>
      <c r="B213" s="183"/>
      <c r="C213" s="183"/>
      <c r="D213" s="183"/>
      <c r="E213" s="149"/>
      <c r="F213" s="175"/>
      <c r="G213" s="162"/>
      <c r="H213" s="64"/>
      <c r="I213" s="65"/>
      <c r="J213" s="58">
        <f t="shared" si="18"/>
        <v>0</v>
      </c>
      <c r="K213" s="65"/>
      <c r="L213" s="65"/>
      <c r="M213" s="65"/>
      <c r="N213" s="65"/>
      <c r="O213" s="65"/>
      <c r="P213" s="58">
        <f t="shared" si="30"/>
        <v>0</v>
      </c>
      <c r="Q213" s="59" t="str">
        <f t="shared" si="31"/>
        <v/>
      </c>
      <c r="R213" s="60"/>
      <c r="S213" s="66"/>
      <c r="T213" s="67">
        <f t="shared" si="32"/>
        <v>0</v>
      </c>
      <c r="U213" s="49" t="str">
        <f t="shared" si="44"/>
        <v/>
      </c>
      <c r="V213" s="49" t="str">
        <f t="shared" si="45"/>
        <v>ok</v>
      </c>
      <c r="W213" s="49">
        <f t="shared" si="25"/>
        <v>0</v>
      </c>
      <c r="X213" s="49">
        <f t="shared" ref="X213:X223" si="65">IF(Q213="zlý súčet",1,0)</f>
        <v>0</v>
      </c>
      <c r="Z213" s="86" t="str">
        <f>IF(AND(OR($D$4="vyberte oblasť",$D$4="")),"ok",IF(AND($D$4&lt;&gt;"",J213=0),"ok",IF(AND($D$4=$W$10,OR(G213={"a)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výrobkov"})),"ok",IF(AND($D$4=$W$11,OR(G213={"a)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výrobkov"})),"ok",IF(AND($D$4=$W$12,OR(G213={"a)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výrobkov"})),"ok",IF(AND($D$4=$W$13,OR(G213={"a)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výrobkov"})),"ok",IF(AND($D$4=$W$14,OR(G213={"a)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výrobkov"})),"ok",IF(AND($D$4=$W$15,OR(G213={"a)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výrobkov"})),"ok",IF(AND($D$4=$W$16,OR(G213={"a)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výrobkov"})),"ok",IF(AND($D$4=$W$17,G213=""),"ok","chyba"))))))))))</f>
        <v>ok</v>
      </c>
      <c r="AA213" s="49">
        <f t="shared" si="46"/>
        <v>0</v>
      </c>
      <c r="AC213" s="49" t="str">
        <f t="shared" si="47"/>
        <v/>
      </c>
      <c r="AD213" s="180" t="str">
        <f t="shared" si="48"/>
        <v/>
      </c>
      <c r="AE213" s="63">
        <f t="shared" si="49"/>
        <v>0</v>
      </c>
    </row>
    <row r="214" spans="1:31" ht="39.950000000000003" customHeight="1" x14ac:dyDescent="0.2">
      <c r="A214" s="7">
        <v>194</v>
      </c>
      <c r="B214" s="183"/>
      <c r="C214" s="183"/>
      <c r="D214" s="183"/>
      <c r="E214" s="149"/>
      <c r="F214" s="175"/>
      <c r="G214" s="162"/>
      <c r="H214" s="64"/>
      <c r="I214" s="65"/>
      <c r="J214" s="58">
        <f t="shared" si="18"/>
        <v>0</v>
      </c>
      <c r="K214" s="65"/>
      <c r="L214" s="65"/>
      <c r="M214" s="65"/>
      <c r="N214" s="65"/>
      <c r="O214" s="65"/>
      <c r="P214" s="58">
        <f t="shared" si="30"/>
        <v>0</v>
      </c>
      <c r="Q214" s="59" t="str">
        <f t="shared" si="31"/>
        <v/>
      </c>
      <c r="R214" s="60"/>
      <c r="S214" s="66"/>
      <c r="T214" s="67">
        <f t="shared" si="32"/>
        <v>0</v>
      </c>
      <c r="U214" s="49" t="str">
        <f t="shared" ref="U214:U223" si="66">IF(OR($D$4=$W$10,$D$4=$W$11,$D$4=$W$12,$D$4=$W$13,$D$4=$W$14,$D$4=$W$15,$D$4=$W$16),"oblasť",IF($D$4=$W$17,"odbyt",""))</f>
        <v/>
      </c>
      <c r="V214" s="49" t="str">
        <f t="shared" ref="V214:V223" si="67">IF(AND(J214&gt;0,$D$4=$W$17,OR(B214="",E214="",G214="")),"ok",IF(AND(J214&gt;0,$D$4=$W$17,OR(B214="",E214="",G214&lt;&gt;"")),"chyba",IF(AND(J214&gt;0,OR(B214="",E214="",G214="")),"chyba","ok")))</f>
        <v>ok</v>
      </c>
      <c r="W214" s="49">
        <f t="shared" si="25"/>
        <v>0</v>
      </c>
      <c r="X214" s="49">
        <f t="shared" si="65"/>
        <v>0</v>
      </c>
      <c r="Z214" s="86" t="str">
        <f>IF(AND(OR($D$4="vyberte oblasť",$D$4="")),"ok",IF(AND($D$4&lt;&gt;"",J214=0),"ok",IF(AND($D$4=$W$10,OR(G214={"a)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výrobkov"})),"ok",IF(AND($D$4=$W$11,OR(G214={"a)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výrobkov"})),"ok",IF(AND($D$4=$W$12,OR(G214={"a)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výrobkov"})),"ok",IF(AND($D$4=$W$13,OR(G214={"a)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výrobkov"})),"ok",IF(AND($D$4=$W$14,OR(G214={"a)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výrobkov"})),"ok",IF(AND($D$4=$W$15,OR(G214={"a)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výrobkov"})),"ok",IF(AND($D$4=$W$16,OR(G214={"a)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výrobkov"})),"ok",IF(AND($D$4=$W$17,G214=""),"ok","chyba"))))))))))</f>
        <v>ok</v>
      </c>
      <c r="AA214" s="49">
        <f t="shared" ref="AA214:AA223" si="68">IF(Z214="chyba",1,0)</f>
        <v>0</v>
      </c>
      <c r="AC214" s="49" t="str">
        <f t="shared" ref="AC214:AC223" si="69">IF(E214=$Y$8,"MRR",IF(E214=$Y$9,"OR",""))</f>
        <v/>
      </c>
      <c r="AD214" s="180" t="str">
        <f t="shared" ref="AD214:AD223" si="70">IF(AND(J214&gt;0,F214=""),"chyba",IF(AND(E214=$Y$8,OR(F214=$Z$11,F214=$Z$12)),"chyba",IF(AND(E214=$Y$9,OR(F214=$Y$11,F214=$Y$12,F214=$Y$13,F214=$Y$14)),"chyba","")))</f>
        <v/>
      </c>
      <c r="AE214" s="63">
        <f t="shared" ref="AE214:AE223" si="71">IF(AD214="chyba",1,0)</f>
        <v>0</v>
      </c>
    </row>
    <row r="215" spans="1:31" ht="39.950000000000003" customHeight="1" x14ac:dyDescent="0.2">
      <c r="A215" s="7">
        <v>195</v>
      </c>
      <c r="B215" s="183"/>
      <c r="C215" s="183"/>
      <c r="D215" s="183"/>
      <c r="E215" s="149"/>
      <c r="F215" s="175"/>
      <c r="G215" s="162"/>
      <c r="H215" s="64"/>
      <c r="I215" s="65"/>
      <c r="J215" s="58">
        <f t="shared" si="18"/>
        <v>0</v>
      </c>
      <c r="K215" s="65"/>
      <c r="L215" s="65"/>
      <c r="M215" s="65"/>
      <c r="N215" s="65"/>
      <c r="O215" s="65"/>
      <c r="P215" s="58">
        <f t="shared" si="30"/>
        <v>0</v>
      </c>
      <c r="Q215" s="59" t="str">
        <f t="shared" si="31"/>
        <v/>
      </c>
      <c r="R215" s="60"/>
      <c r="S215" s="66"/>
      <c r="T215" s="67">
        <f t="shared" si="32"/>
        <v>0</v>
      </c>
      <c r="U215" s="49" t="str">
        <f t="shared" si="66"/>
        <v/>
      </c>
      <c r="V215" s="49" t="str">
        <f t="shared" si="67"/>
        <v>ok</v>
      </c>
      <c r="W215" s="49">
        <f t="shared" si="25"/>
        <v>0</v>
      </c>
      <c r="X215" s="49">
        <f t="shared" si="65"/>
        <v>0</v>
      </c>
      <c r="Z215" s="86" t="str">
        <f>IF(AND(OR($D$4="vyberte oblasť",$D$4="")),"ok",IF(AND($D$4&lt;&gt;"",J215=0),"ok",IF(AND($D$4=$W$10,OR(G215={"a)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výrobkov"})),"ok",IF(AND($D$4=$W$11,OR(G215={"a)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výrobkov"})),"ok",IF(AND($D$4=$W$12,OR(G215={"a)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výrobkov"})),"ok",IF(AND($D$4=$W$13,OR(G215={"a)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výrobkov"})),"ok",IF(AND($D$4=$W$14,OR(G215={"a)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výrobkov"})),"ok",IF(AND($D$4=$W$15,OR(G215={"a)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výrobkov"})),"ok",IF(AND($D$4=$W$16,OR(G215={"a)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výrobkov"})),"ok",IF(AND($D$4=$W$17,G215=""),"ok","chyba"))))))))))</f>
        <v>ok</v>
      </c>
      <c r="AA215" s="49">
        <f t="shared" si="68"/>
        <v>0</v>
      </c>
      <c r="AC215" s="49" t="str">
        <f t="shared" si="69"/>
        <v/>
      </c>
      <c r="AD215" s="180" t="str">
        <f t="shared" si="70"/>
        <v/>
      </c>
      <c r="AE215" s="63">
        <f t="shared" si="71"/>
        <v>0</v>
      </c>
    </row>
    <row r="216" spans="1:31" ht="39.950000000000003" customHeight="1" x14ac:dyDescent="0.2">
      <c r="A216" s="7">
        <v>196</v>
      </c>
      <c r="B216" s="183"/>
      <c r="C216" s="183"/>
      <c r="D216" s="183"/>
      <c r="E216" s="149"/>
      <c r="F216" s="175"/>
      <c r="G216" s="162"/>
      <c r="H216" s="64"/>
      <c r="I216" s="65"/>
      <c r="J216" s="58">
        <f t="shared" si="18"/>
        <v>0</v>
      </c>
      <c r="K216" s="65"/>
      <c r="L216" s="65"/>
      <c r="M216" s="65"/>
      <c r="N216" s="65"/>
      <c r="O216" s="65"/>
      <c r="P216" s="58">
        <f t="shared" si="30"/>
        <v>0</v>
      </c>
      <c r="Q216" s="59" t="str">
        <f t="shared" si="31"/>
        <v/>
      </c>
      <c r="R216" s="60"/>
      <c r="S216" s="66"/>
      <c r="T216" s="67">
        <f t="shared" si="32"/>
        <v>0</v>
      </c>
      <c r="U216" s="49" t="str">
        <f t="shared" si="66"/>
        <v/>
      </c>
      <c r="V216" s="49" t="str">
        <f t="shared" si="67"/>
        <v>ok</v>
      </c>
      <c r="W216" s="49">
        <f t="shared" si="25"/>
        <v>0</v>
      </c>
      <c r="X216" s="49">
        <f t="shared" si="65"/>
        <v>0</v>
      </c>
      <c r="Z216" s="86" t="str">
        <f>IF(AND(OR($D$4="vyberte oblasť",$D$4="")),"ok",IF(AND($D$4&lt;&gt;"",J216=0),"ok",IF(AND($D$4=$W$10,OR(G216={"a)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výrobkov"})),"ok",IF(AND($D$4=$W$11,OR(G216={"a)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výrobkov"})),"ok",IF(AND($D$4=$W$12,OR(G216={"a)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výrobkov"})),"ok",IF(AND($D$4=$W$13,OR(G216={"a)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výrobkov"})),"ok",IF(AND($D$4=$W$14,OR(G216={"a)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výrobkov"})),"ok",IF(AND($D$4=$W$15,OR(G216={"a)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výrobkov"})),"ok",IF(AND($D$4=$W$16,OR(G216={"a)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výrobkov"})),"ok",IF(AND($D$4=$W$17,G216=""),"ok","chyba"))))))))))</f>
        <v>ok</v>
      </c>
      <c r="AA216" s="49">
        <f t="shared" si="68"/>
        <v>0</v>
      </c>
      <c r="AC216" s="49" t="str">
        <f t="shared" si="69"/>
        <v/>
      </c>
      <c r="AD216" s="180" t="str">
        <f t="shared" si="70"/>
        <v/>
      </c>
      <c r="AE216" s="63">
        <f t="shared" si="71"/>
        <v>0</v>
      </c>
    </row>
    <row r="217" spans="1:31" ht="39.950000000000003" customHeight="1" x14ac:dyDescent="0.2">
      <c r="A217" s="7">
        <v>197</v>
      </c>
      <c r="B217" s="183"/>
      <c r="C217" s="183"/>
      <c r="D217" s="183"/>
      <c r="E217" s="149"/>
      <c r="F217" s="175"/>
      <c r="G217" s="162"/>
      <c r="H217" s="64"/>
      <c r="I217" s="65"/>
      <c r="J217" s="58">
        <f t="shared" si="18"/>
        <v>0</v>
      </c>
      <c r="K217" s="65"/>
      <c r="L217" s="65"/>
      <c r="M217" s="65"/>
      <c r="N217" s="65"/>
      <c r="O217" s="65"/>
      <c r="P217" s="58">
        <f t="shared" si="30"/>
        <v>0</v>
      </c>
      <c r="Q217" s="59" t="str">
        <f t="shared" si="31"/>
        <v/>
      </c>
      <c r="R217" s="60"/>
      <c r="S217" s="66"/>
      <c r="T217" s="67">
        <f t="shared" si="32"/>
        <v>0</v>
      </c>
      <c r="U217" s="49" t="str">
        <f t="shared" si="66"/>
        <v/>
      </c>
      <c r="V217" s="49" t="str">
        <f t="shared" si="67"/>
        <v>ok</v>
      </c>
      <c r="W217" s="49">
        <f t="shared" si="25"/>
        <v>0</v>
      </c>
      <c r="X217" s="49">
        <f t="shared" si="65"/>
        <v>0</v>
      </c>
      <c r="Z217" s="86" t="str">
        <f>IF(AND(OR($D$4="vyberte oblasť",$D$4="")),"ok",IF(AND($D$4&lt;&gt;"",J217=0),"ok",IF(AND($D$4=$W$10,OR(G217={"a)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výrobkov"})),"ok",IF(AND($D$4=$W$11,OR(G217={"a)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výrobkov"})),"ok",IF(AND($D$4=$W$12,OR(G217={"a)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výrobkov"})),"ok",IF(AND($D$4=$W$13,OR(G217={"a)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výrobkov"})),"ok",IF(AND($D$4=$W$14,OR(G217={"a)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výrobkov"})),"ok",IF(AND($D$4=$W$15,OR(G217={"a)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výrobkov"})),"ok",IF(AND($D$4=$W$16,OR(G217={"a)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výrobkov"})),"ok",IF(AND($D$4=$W$17,G217=""),"ok","chyba"))))))))))</f>
        <v>ok</v>
      </c>
      <c r="AA217" s="49">
        <f t="shared" si="68"/>
        <v>0</v>
      </c>
      <c r="AC217" s="49" t="str">
        <f t="shared" si="69"/>
        <v/>
      </c>
      <c r="AD217" s="180" t="str">
        <f t="shared" si="70"/>
        <v/>
      </c>
      <c r="AE217" s="63">
        <f t="shared" si="71"/>
        <v>0</v>
      </c>
    </row>
    <row r="218" spans="1:31" ht="39.950000000000003" customHeight="1" x14ac:dyDescent="0.2">
      <c r="A218" s="7">
        <v>198</v>
      </c>
      <c r="B218" s="183"/>
      <c r="C218" s="183"/>
      <c r="D218" s="183"/>
      <c r="E218" s="149"/>
      <c r="F218" s="175"/>
      <c r="G218" s="162"/>
      <c r="H218" s="64"/>
      <c r="I218" s="65"/>
      <c r="J218" s="58">
        <f t="shared" si="18"/>
        <v>0</v>
      </c>
      <c r="K218" s="65"/>
      <c r="L218" s="65"/>
      <c r="M218" s="65"/>
      <c r="N218" s="65"/>
      <c r="O218" s="65"/>
      <c r="P218" s="58">
        <f t="shared" si="30"/>
        <v>0</v>
      </c>
      <c r="Q218" s="59" t="str">
        <f t="shared" si="31"/>
        <v/>
      </c>
      <c r="R218" s="60"/>
      <c r="S218" s="66"/>
      <c r="T218" s="67">
        <f t="shared" si="32"/>
        <v>0</v>
      </c>
      <c r="U218" s="49" t="str">
        <f t="shared" si="66"/>
        <v/>
      </c>
      <c r="V218" s="49" t="str">
        <f t="shared" si="67"/>
        <v>ok</v>
      </c>
      <c r="W218" s="49">
        <f t="shared" si="25"/>
        <v>0</v>
      </c>
      <c r="X218" s="49">
        <f t="shared" si="65"/>
        <v>0</v>
      </c>
      <c r="Z218" s="86" t="str">
        <f>IF(AND(OR($D$4="vyberte oblasť",$D$4="")),"ok",IF(AND($D$4&lt;&gt;"",J218=0),"ok",IF(AND($D$4=$W$10,OR(G218={"a)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výrobkov"})),"ok",IF(AND($D$4=$W$11,OR(G218={"a)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výrobkov"})),"ok",IF(AND($D$4=$W$12,OR(G218={"a)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výrobkov"})),"ok",IF(AND($D$4=$W$13,OR(G218={"a)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výrobkov"})),"ok",IF(AND($D$4=$W$14,OR(G218={"a)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výrobkov"})),"ok",IF(AND($D$4=$W$15,OR(G218={"a)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výrobkov"})),"ok",IF(AND($D$4=$W$16,OR(G218={"a)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výrobkov"})),"ok",IF(AND($D$4=$W$17,G218=""),"ok","chyba"))))))))))</f>
        <v>ok</v>
      </c>
      <c r="AA218" s="49">
        <f t="shared" si="68"/>
        <v>0</v>
      </c>
      <c r="AC218" s="49" t="str">
        <f t="shared" si="69"/>
        <v/>
      </c>
      <c r="AD218" s="180" t="str">
        <f t="shared" si="70"/>
        <v/>
      </c>
      <c r="AE218" s="63">
        <f t="shared" si="71"/>
        <v>0</v>
      </c>
    </row>
    <row r="219" spans="1:31" ht="39.950000000000003" customHeight="1" x14ac:dyDescent="0.2">
      <c r="A219" s="7">
        <v>199</v>
      </c>
      <c r="B219" s="183"/>
      <c r="C219" s="183"/>
      <c r="D219" s="183"/>
      <c r="E219" s="149"/>
      <c r="F219" s="175"/>
      <c r="G219" s="162"/>
      <c r="H219" s="64"/>
      <c r="I219" s="65"/>
      <c r="J219" s="58">
        <f t="shared" si="18"/>
        <v>0</v>
      </c>
      <c r="K219" s="65"/>
      <c r="L219" s="65"/>
      <c r="M219" s="65"/>
      <c r="N219" s="65"/>
      <c r="O219" s="65"/>
      <c r="P219" s="58">
        <f t="shared" si="30"/>
        <v>0</v>
      </c>
      <c r="Q219" s="59" t="str">
        <f t="shared" si="31"/>
        <v/>
      </c>
      <c r="R219" s="60"/>
      <c r="S219" s="66"/>
      <c r="T219" s="67">
        <f t="shared" si="32"/>
        <v>0</v>
      </c>
      <c r="U219" s="49" t="str">
        <f t="shared" si="66"/>
        <v/>
      </c>
      <c r="V219" s="49" t="str">
        <f t="shared" si="67"/>
        <v>ok</v>
      </c>
      <c r="W219" s="49">
        <f t="shared" si="25"/>
        <v>0</v>
      </c>
      <c r="X219" s="49">
        <f t="shared" si="65"/>
        <v>0</v>
      </c>
      <c r="Z219" s="86" t="str">
        <f>IF(AND(OR($D$4="vyberte oblasť",$D$4="")),"ok",IF(AND($D$4&lt;&gt;"",J219=0),"ok",IF(AND($D$4=$W$10,OR(G219={"a)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výrobkov"})),"ok",IF(AND($D$4=$W$11,OR(G219={"a)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výrobkov"})),"ok",IF(AND($D$4=$W$12,OR(G219={"a)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výrobkov"})),"ok",IF(AND($D$4=$W$13,OR(G219={"a)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výrobkov"})),"ok",IF(AND($D$4=$W$14,OR(G219={"a)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výrobkov"})),"ok",IF(AND($D$4=$W$15,OR(G219={"a)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výrobkov"})),"ok",IF(AND($D$4=$W$16,OR(G219={"a)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výrobkov"})),"ok",IF(AND($D$4=$W$17,G219=""),"ok","chyba"))))))))))</f>
        <v>ok</v>
      </c>
      <c r="AA219" s="49">
        <f t="shared" si="68"/>
        <v>0</v>
      </c>
      <c r="AC219" s="49" t="str">
        <f t="shared" si="69"/>
        <v/>
      </c>
      <c r="AD219" s="180" t="str">
        <f t="shared" si="70"/>
        <v/>
      </c>
      <c r="AE219" s="63">
        <f t="shared" si="71"/>
        <v>0</v>
      </c>
    </row>
    <row r="220" spans="1:31" ht="39.950000000000003" customHeight="1" x14ac:dyDescent="0.2">
      <c r="A220" s="7">
        <v>200</v>
      </c>
      <c r="B220" s="183"/>
      <c r="C220" s="183"/>
      <c r="D220" s="183"/>
      <c r="E220" s="149"/>
      <c r="F220" s="175"/>
      <c r="G220" s="162"/>
      <c r="H220" s="64"/>
      <c r="I220" s="65"/>
      <c r="J220" s="58">
        <f t="shared" si="18"/>
        <v>0</v>
      </c>
      <c r="K220" s="65"/>
      <c r="L220" s="65"/>
      <c r="M220" s="65"/>
      <c r="N220" s="65"/>
      <c r="O220" s="65"/>
      <c r="P220" s="58">
        <f t="shared" si="30"/>
        <v>0</v>
      </c>
      <c r="Q220" s="59" t="str">
        <f t="shared" si="31"/>
        <v/>
      </c>
      <c r="R220" s="60"/>
      <c r="S220" s="66"/>
      <c r="T220" s="67">
        <f t="shared" si="32"/>
        <v>0</v>
      </c>
      <c r="U220" s="49" t="str">
        <f t="shared" si="66"/>
        <v/>
      </c>
      <c r="V220" s="49" t="str">
        <f t="shared" si="67"/>
        <v>ok</v>
      </c>
      <c r="W220" s="49">
        <f t="shared" si="25"/>
        <v>0</v>
      </c>
      <c r="X220" s="49">
        <f t="shared" si="65"/>
        <v>0</v>
      </c>
      <c r="Z220" s="86" t="str">
        <f>IF(AND(OR($D$4="vyberte oblasť",$D$4="")),"ok",IF(AND($D$4&lt;&gt;"",J220=0),"ok",IF(AND($D$4=$W$10,OR(G220={"a)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výrobkov"})),"ok",IF(AND($D$4=$W$11,OR(G220={"a)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výrobkov"})),"ok",IF(AND($D$4=$W$12,OR(G220={"a)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výrobkov"})),"ok",IF(AND($D$4=$W$13,OR(G220={"a)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výrobkov"})),"ok",IF(AND($D$4=$W$14,OR(G220={"a)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výrobkov"})),"ok",IF(AND($D$4=$W$15,OR(G220={"a)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výrobkov"})),"ok",IF(AND($D$4=$W$16,OR(G220={"a)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výrobkov"})),"ok",IF(AND($D$4=$W$17,G220=""),"ok","chyba"))))))))))</f>
        <v>ok</v>
      </c>
      <c r="AA220" s="49">
        <f t="shared" si="68"/>
        <v>0</v>
      </c>
      <c r="AC220" s="49" t="str">
        <f t="shared" si="69"/>
        <v/>
      </c>
      <c r="AD220" s="180" t="str">
        <f t="shared" si="70"/>
        <v/>
      </c>
      <c r="AE220" s="63">
        <f t="shared" si="71"/>
        <v>0</v>
      </c>
    </row>
    <row r="221" spans="1:31" ht="39.950000000000003" customHeight="1" x14ac:dyDescent="0.2">
      <c r="A221" s="7">
        <v>201</v>
      </c>
      <c r="B221" s="183"/>
      <c r="C221" s="183"/>
      <c r="D221" s="183"/>
      <c r="E221" s="149"/>
      <c r="F221" s="175"/>
      <c r="G221" s="162"/>
      <c r="H221" s="64"/>
      <c r="I221" s="65"/>
      <c r="J221" s="58">
        <f t="shared" si="18"/>
        <v>0</v>
      </c>
      <c r="K221" s="65"/>
      <c r="L221" s="65"/>
      <c r="M221" s="65"/>
      <c r="N221" s="65"/>
      <c r="O221" s="65"/>
      <c r="P221" s="58">
        <f t="shared" si="30"/>
        <v>0</v>
      </c>
      <c r="Q221" s="59" t="str">
        <f t="shared" si="31"/>
        <v/>
      </c>
      <c r="R221" s="60"/>
      <c r="S221" s="66"/>
      <c r="T221" s="67">
        <f t="shared" si="32"/>
        <v>0</v>
      </c>
      <c r="U221" s="49" t="str">
        <f t="shared" si="66"/>
        <v/>
      </c>
      <c r="V221" s="49" t="str">
        <f t="shared" si="67"/>
        <v>ok</v>
      </c>
      <c r="W221" s="49">
        <f t="shared" si="25"/>
        <v>0</v>
      </c>
      <c r="X221" s="49">
        <f t="shared" si="65"/>
        <v>0</v>
      </c>
      <c r="Z221" s="86" t="str">
        <f>IF(AND(OR($D$4="vyberte oblasť",$D$4="")),"ok",IF(AND($D$4&lt;&gt;"",J221=0),"ok",IF(AND($D$4=$W$10,OR(G221={"a)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výrobkov"})),"ok",IF(AND($D$4=$W$11,OR(G221={"a)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výrobkov"})),"ok",IF(AND($D$4=$W$12,OR(G221={"a)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výrobkov"})),"ok",IF(AND($D$4=$W$13,OR(G221={"a)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výrobkov"})),"ok",IF(AND($D$4=$W$14,OR(G221={"a)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výrobkov"})),"ok",IF(AND($D$4=$W$15,OR(G221={"a)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výrobkov"})),"ok",IF(AND($D$4=$W$16,OR(G221={"a)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výrobkov"})),"ok",IF(AND($D$4=$W$17,G221=""),"ok","chyba"))))))))))</f>
        <v>ok</v>
      </c>
      <c r="AA221" s="49">
        <f t="shared" si="68"/>
        <v>0</v>
      </c>
      <c r="AC221" s="49" t="str">
        <f t="shared" si="69"/>
        <v/>
      </c>
      <c r="AD221" s="180" t="str">
        <f t="shared" si="70"/>
        <v/>
      </c>
      <c r="AE221" s="63">
        <f t="shared" si="71"/>
        <v>0</v>
      </c>
    </row>
    <row r="222" spans="1:31" ht="39.950000000000003" customHeight="1" x14ac:dyDescent="0.2">
      <c r="A222" s="7">
        <v>202</v>
      </c>
      <c r="B222" s="183"/>
      <c r="C222" s="183"/>
      <c r="D222" s="183"/>
      <c r="E222" s="149"/>
      <c r="F222" s="175"/>
      <c r="G222" s="162"/>
      <c r="H222" s="64"/>
      <c r="I222" s="65"/>
      <c r="J222" s="58">
        <f t="shared" si="18"/>
        <v>0</v>
      </c>
      <c r="K222" s="65"/>
      <c r="L222" s="65"/>
      <c r="M222" s="65"/>
      <c r="N222" s="65"/>
      <c r="O222" s="65"/>
      <c r="P222" s="58">
        <f t="shared" si="30"/>
        <v>0</v>
      </c>
      <c r="Q222" s="59" t="str">
        <f t="shared" si="31"/>
        <v/>
      </c>
      <c r="R222" s="60"/>
      <c r="S222" s="66"/>
      <c r="T222" s="67">
        <f t="shared" si="32"/>
        <v>0</v>
      </c>
      <c r="U222" s="49" t="str">
        <f t="shared" si="66"/>
        <v/>
      </c>
      <c r="V222" s="49" t="str">
        <f t="shared" si="67"/>
        <v>ok</v>
      </c>
      <c r="W222" s="49">
        <f t="shared" si="25"/>
        <v>0</v>
      </c>
      <c r="X222" s="49">
        <f t="shared" si="65"/>
        <v>0</v>
      </c>
      <c r="Z222" s="86" t="str">
        <f>IF(AND(OR($D$4="vyberte oblasť",$D$4="")),"ok",IF(AND($D$4&lt;&gt;"",J222=0),"ok",IF(AND($D$4=$W$10,OR(G222={"a)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výrobkov"})),"ok",IF(AND($D$4=$W$11,OR(G222={"a)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výrobkov"})),"ok",IF(AND($D$4=$W$12,OR(G222={"a)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výrobkov"})),"ok",IF(AND($D$4=$W$13,OR(G222={"a)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výrobkov"})),"ok",IF(AND($D$4=$W$14,OR(G222={"a)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výrobkov"})),"ok",IF(AND($D$4=$W$15,OR(G222={"a)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výrobkov"})),"ok",IF(AND($D$4=$W$16,OR(G222={"a)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výrobkov"})),"ok",IF(AND($D$4=$W$17,G222=""),"ok","chyba"))))))))))</f>
        <v>ok</v>
      </c>
      <c r="AA222" s="49">
        <f t="shared" si="68"/>
        <v>0</v>
      </c>
      <c r="AC222" s="49" t="str">
        <f t="shared" si="69"/>
        <v/>
      </c>
      <c r="AD222" s="180" t="str">
        <f t="shared" si="70"/>
        <v/>
      </c>
      <c r="AE222" s="63">
        <f t="shared" si="71"/>
        <v>0</v>
      </c>
    </row>
    <row r="223" spans="1:31" ht="39.950000000000003" customHeight="1" thickBot="1" x14ac:dyDescent="0.25">
      <c r="A223" s="7">
        <v>203</v>
      </c>
      <c r="B223" s="184"/>
      <c r="C223" s="184"/>
      <c r="D223" s="184"/>
      <c r="E223" s="149"/>
      <c r="F223" s="175"/>
      <c r="G223" s="162"/>
      <c r="H223" s="68"/>
      <c r="I223" s="69"/>
      <c r="J223" s="70">
        <f t="shared" si="18"/>
        <v>0</v>
      </c>
      <c r="K223" s="69"/>
      <c r="L223" s="69"/>
      <c r="M223" s="69"/>
      <c r="N223" s="69"/>
      <c r="O223" s="69"/>
      <c r="P223" s="70">
        <f t="shared" si="30"/>
        <v>0</v>
      </c>
      <c r="Q223" s="71" t="str">
        <f t="shared" si="31"/>
        <v/>
      </c>
      <c r="R223" s="72"/>
      <c r="S223" s="73"/>
      <c r="T223" s="74">
        <f t="shared" si="32"/>
        <v>0</v>
      </c>
      <c r="U223" s="49" t="str">
        <f t="shared" si="66"/>
        <v/>
      </c>
      <c r="V223" s="49" t="str">
        <f t="shared" si="67"/>
        <v>ok</v>
      </c>
      <c r="W223" s="49">
        <f t="shared" si="25"/>
        <v>0</v>
      </c>
      <c r="X223" s="49">
        <f t="shared" si="65"/>
        <v>0</v>
      </c>
      <c r="Z223" s="86" t="str">
        <f>IF(AND(OR($D$4="vyberte oblasť",$D$4="")),"ok",IF(AND($D$4&lt;&gt;"",J223=0),"ok",IF(AND($D$4=$W$10,OR(G223={"a)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výrobkov"})),"ok",IF(AND($D$4=$W$11,OR(G223={"a)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výrobkov"})),"ok",IF(AND($D$4=$W$12,OR(G223={"a)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výrobkov"})),"ok",IF(AND($D$4=$W$13,OR(G223={"a)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výrobkov"})),"ok",IF(AND($D$4=$W$14,OR(G223={"a)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výrobkov"})),"ok",IF(AND($D$4=$W$15,OR(G223={"a)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výrobkov"})),"ok",IF(AND($D$4=$W$16,OR(G223={"a) digitalizáciu a robotizáciu v spracovaní poľnohospodárskych produktov";"b) zníženie energetickej náročnosti výroby, vrátane emisií";"c)  ekologizáciu výroby";"d) efektívne a/alebo ekologické využitie odpadov a vedľajších produktov z výroby";"e) Investície do spracovania vlastných produktov, alebo vlastnej lokálnej predajne";"f) Investície prinášajúce zlepšenie bezpečnostných podmienok zamestnancov pri práci";"g) Investície zlepšujúce životné podmienky zvierat";"h) Rozšírenie výroby alebo zavedenie nových výrobkov"})),"ok",IF(AND($D$4=$W$17,G223=""),"ok","chyba"))))))))))</f>
        <v>ok</v>
      </c>
      <c r="AA223" s="49">
        <f t="shared" si="68"/>
        <v>0</v>
      </c>
      <c r="AC223" s="49" t="str">
        <f t="shared" si="69"/>
        <v/>
      </c>
      <c r="AD223" s="180" t="str">
        <f t="shared" si="70"/>
        <v/>
      </c>
      <c r="AE223" s="63">
        <f t="shared" si="71"/>
        <v>0</v>
      </c>
    </row>
  </sheetData>
  <mergeCells count="221">
    <mergeCell ref="B130:D130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67:D167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50:D15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205:D205"/>
    <mergeCell ref="B206:D206"/>
    <mergeCell ref="B207:D207"/>
    <mergeCell ref="B208:D208"/>
    <mergeCell ref="B168:D168"/>
    <mergeCell ref="B169:D169"/>
    <mergeCell ref="B170:D170"/>
    <mergeCell ref="B171:D171"/>
    <mergeCell ref="B172:D172"/>
    <mergeCell ref="B173:D173"/>
    <mergeCell ref="B174:D174"/>
    <mergeCell ref="D4:J4"/>
    <mergeCell ref="D7:J7"/>
    <mergeCell ref="L4:M4"/>
    <mergeCell ref="P4:T4"/>
    <mergeCell ref="B21:D21"/>
    <mergeCell ref="B23:D23"/>
    <mergeCell ref="B22:D22"/>
    <mergeCell ref="B30:D30"/>
    <mergeCell ref="B29:D29"/>
    <mergeCell ref="B28:D28"/>
    <mergeCell ref="B27:D27"/>
    <mergeCell ref="B26:D26"/>
    <mergeCell ref="B25:D25"/>
    <mergeCell ref="B24:D24"/>
    <mergeCell ref="A11:D12"/>
    <mergeCell ref="S5:T5"/>
    <mergeCell ref="S6:T6"/>
    <mergeCell ref="S8:T8"/>
    <mergeCell ref="L5:M5"/>
    <mergeCell ref="L6:M6"/>
    <mergeCell ref="L8:M8"/>
    <mergeCell ref="D5:J5"/>
    <mergeCell ref="D6:J6"/>
    <mergeCell ref="E9:J9"/>
    <mergeCell ref="E8:J8"/>
    <mergeCell ref="B32:D32"/>
    <mergeCell ref="B31:D31"/>
    <mergeCell ref="B34:D34"/>
    <mergeCell ref="B39:D39"/>
    <mergeCell ref="B38:D38"/>
    <mergeCell ref="B37:D37"/>
    <mergeCell ref="B36:D36"/>
    <mergeCell ref="B35:D35"/>
    <mergeCell ref="G19:G20"/>
    <mergeCell ref="E19:E20"/>
    <mergeCell ref="F19:F20"/>
    <mergeCell ref="B45:D45"/>
    <mergeCell ref="B44:D44"/>
    <mergeCell ref="B43:D43"/>
    <mergeCell ref="B42:D42"/>
    <mergeCell ref="B41:D41"/>
    <mergeCell ref="B40:D40"/>
    <mergeCell ref="B33:D33"/>
    <mergeCell ref="B46:D46"/>
    <mergeCell ref="B56:D56"/>
    <mergeCell ref="B55:D55"/>
    <mergeCell ref="B54:D54"/>
    <mergeCell ref="B53:D53"/>
    <mergeCell ref="B52:D52"/>
    <mergeCell ref="B51:D51"/>
    <mergeCell ref="B50:D50"/>
    <mergeCell ref="B49:D49"/>
    <mergeCell ref="B48:D48"/>
    <mergeCell ref="B47:D47"/>
    <mergeCell ref="B58:D58"/>
    <mergeCell ref="B57:D57"/>
    <mergeCell ref="B66:D66"/>
    <mergeCell ref="B65:D65"/>
    <mergeCell ref="B64:D64"/>
    <mergeCell ref="B63:D63"/>
    <mergeCell ref="B62:D62"/>
    <mergeCell ref="B61:D61"/>
    <mergeCell ref="B60:D60"/>
    <mergeCell ref="B59:D59"/>
    <mergeCell ref="B70:D70"/>
    <mergeCell ref="B69:D69"/>
    <mergeCell ref="B68:D68"/>
    <mergeCell ref="B67:D67"/>
    <mergeCell ref="B77:D77"/>
    <mergeCell ref="B76:D76"/>
    <mergeCell ref="B75:D75"/>
    <mergeCell ref="B74:D74"/>
    <mergeCell ref="B73:D73"/>
    <mergeCell ref="B72:D72"/>
    <mergeCell ref="B71:D71"/>
    <mergeCell ref="B82:D82"/>
    <mergeCell ref="B81:D81"/>
    <mergeCell ref="B80:D80"/>
    <mergeCell ref="B79:D79"/>
    <mergeCell ref="B78:D78"/>
    <mergeCell ref="B90:D90"/>
    <mergeCell ref="B89:D89"/>
    <mergeCell ref="B88:D88"/>
    <mergeCell ref="B87:D87"/>
    <mergeCell ref="B86:D86"/>
    <mergeCell ref="B85:D85"/>
    <mergeCell ref="B84:D84"/>
    <mergeCell ref="B83:D83"/>
    <mergeCell ref="B94:D94"/>
    <mergeCell ref="B93:D93"/>
    <mergeCell ref="B92:D92"/>
    <mergeCell ref="B91:D91"/>
    <mergeCell ref="B100:D100"/>
    <mergeCell ref="B99:D99"/>
    <mergeCell ref="B98:D98"/>
    <mergeCell ref="B97:D97"/>
    <mergeCell ref="B96:D96"/>
    <mergeCell ref="B95:D95"/>
    <mergeCell ref="B104:D104"/>
    <mergeCell ref="B103:D103"/>
    <mergeCell ref="B102:D102"/>
    <mergeCell ref="B101:D101"/>
    <mergeCell ref="B111:D111"/>
    <mergeCell ref="B110:D110"/>
    <mergeCell ref="B109:D109"/>
    <mergeCell ref="B108:D108"/>
    <mergeCell ref="B107:D107"/>
    <mergeCell ref="B106:D106"/>
    <mergeCell ref="B105:D105"/>
    <mergeCell ref="B223:D223"/>
    <mergeCell ref="B222:D222"/>
    <mergeCell ref="B221:D221"/>
    <mergeCell ref="B118:D118"/>
    <mergeCell ref="B117:D117"/>
    <mergeCell ref="B116:D116"/>
    <mergeCell ref="B115:D115"/>
    <mergeCell ref="B114:D114"/>
    <mergeCell ref="B113:D113"/>
    <mergeCell ref="B220:D220"/>
    <mergeCell ref="B219:D219"/>
    <mergeCell ref="B161:D161"/>
    <mergeCell ref="B162:D162"/>
    <mergeCell ref="B163:D163"/>
    <mergeCell ref="B164:D164"/>
    <mergeCell ref="B165:D165"/>
    <mergeCell ref="B166:D166"/>
    <mergeCell ref="B209:D209"/>
    <mergeCell ref="B210:D210"/>
    <mergeCell ref="B211:D211"/>
    <mergeCell ref="B175:D175"/>
    <mergeCell ref="B176:D176"/>
    <mergeCell ref="B177:D177"/>
    <mergeCell ref="B178:D178"/>
    <mergeCell ref="B112:D112"/>
    <mergeCell ref="B218:D218"/>
    <mergeCell ref="B217:D217"/>
    <mergeCell ref="B216:D216"/>
    <mergeCell ref="B215:D215"/>
    <mergeCell ref="B214:D214"/>
    <mergeCell ref="B213:D213"/>
    <mergeCell ref="B120:D120"/>
    <mergeCell ref="B119:D119"/>
    <mergeCell ref="B179:D179"/>
    <mergeCell ref="B180:D180"/>
    <mergeCell ref="B212:D212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203:D203"/>
    <mergeCell ref="B204:D204"/>
  </mergeCells>
  <conditionalFormatting sqref="Q21:Q120 Q213:Q223">
    <cfRule type="cellIs" dxfId="70" priority="73" operator="equal">
      <formula>"zlý súčet"</formula>
    </cfRule>
  </conditionalFormatting>
  <conditionalFormatting sqref="R21:R120 R213:R223">
    <cfRule type="cellIs" dxfId="69" priority="70" operator="equal">
      <formula>"zlý súčet"</formula>
    </cfRule>
  </conditionalFormatting>
  <conditionalFormatting sqref="K12">
    <cfRule type="cellIs" dxfId="68" priority="68" operator="equal">
      <formula>""</formula>
    </cfRule>
    <cfRule type="cellIs" dxfId="67" priority="69" operator="equal">
      <formula>"vyberte rok"</formula>
    </cfRule>
  </conditionalFormatting>
  <conditionalFormatting sqref="B21:D21 B209:D223">
    <cfRule type="expression" dxfId="66" priority="67">
      <formula>W21=1</formula>
    </cfRule>
  </conditionalFormatting>
  <conditionalFormatting sqref="B22:D32">
    <cfRule type="expression" dxfId="65" priority="66">
      <formula>W22=1</formula>
    </cfRule>
  </conditionalFormatting>
  <conditionalFormatting sqref="B33:D120">
    <cfRule type="expression" dxfId="64" priority="65">
      <formula>W33=1</formula>
    </cfRule>
  </conditionalFormatting>
  <conditionalFormatting sqref="E9:G9">
    <cfRule type="cellIs" dxfId="63" priority="64" operator="equal">
      <formula>"v červenooznačených riadkoch sú nekorektne zadané údaje"</formula>
    </cfRule>
  </conditionalFormatting>
  <conditionalFormatting sqref="E8:G8">
    <cfRule type="cellIs" dxfId="62" priority="63" operator="equal">
      <formula>"nekorektne zadané údaje"</formula>
    </cfRule>
  </conditionalFormatting>
  <conditionalFormatting sqref="L20">
    <cfRule type="expression" dxfId="61" priority="62">
      <formula>$L$1="chyba"</formula>
    </cfRule>
  </conditionalFormatting>
  <conditionalFormatting sqref="M20">
    <cfRule type="expression" dxfId="60" priority="61">
      <formula>$M$1="chyba"</formula>
    </cfRule>
  </conditionalFormatting>
  <conditionalFormatting sqref="N20">
    <cfRule type="expression" dxfId="59" priority="60">
      <formula>$N$1="chyba"</formula>
    </cfRule>
  </conditionalFormatting>
  <conditionalFormatting sqref="O20">
    <cfRule type="expression" dxfId="58" priority="59">
      <formula>$O$1="chyba"</formula>
    </cfRule>
  </conditionalFormatting>
  <conditionalFormatting sqref="E8:J8">
    <cfRule type="cellIs" dxfId="57" priority="58" operator="equal">
      <formula>"v červenooznačených stĺpcoch sú nekorekne zadané údaje"</formula>
    </cfRule>
  </conditionalFormatting>
  <conditionalFormatting sqref="Q161:Q166 Q209:Q212">
    <cfRule type="cellIs" dxfId="56" priority="48" operator="equal">
      <formula>"zlý súčet"</formula>
    </cfRule>
  </conditionalFormatting>
  <conditionalFormatting sqref="R161:R166 R209:R212">
    <cfRule type="cellIs" dxfId="55" priority="47" operator="equal">
      <formula>"zlý súčet"</formula>
    </cfRule>
  </conditionalFormatting>
  <conditionalFormatting sqref="B161:D166">
    <cfRule type="expression" dxfId="54" priority="46">
      <formula>W161=1</formula>
    </cfRule>
  </conditionalFormatting>
  <conditionalFormatting sqref="Q151:Q160">
    <cfRule type="cellIs" dxfId="53" priority="45" operator="equal">
      <formula>"zlý súčet"</formula>
    </cfRule>
  </conditionalFormatting>
  <conditionalFormatting sqref="R151:R160">
    <cfRule type="cellIs" dxfId="52" priority="44" operator="equal">
      <formula>"zlý súčet"</formula>
    </cfRule>
  </conditionalFormatting>
  <conditionalFormatting sqref="B151:D160">
    <cfRule type="expression" dxfId="51" priority="43">
      <formula>W151=1</formula>
    </cfRule>
  </conditionalFormatting>
  <conditionalFormatting sqref="Q141:Q150">
    <cfRule type="cellIs" dxfId="50" priority="42" operator="equal">
      <formula>"zlý súčet"</formula>
    </cfRule>
  </conditionalFormatting>
  <conditionalFormatting sqref="R141:R150">
    <cfRule type="cellIs" dxfId="49" priority="41" operator="equal">
      <formula>"zlý súčet"</formula>
    </cfRule>
  </conditionalFormatting>
  <conditionalFormatting sqref="B141:D150">
    <cfRule type="expression" dxfId="48" priority="40">
      <formula>W141=1</formula>
    </cfRule>
  </conditionalFormatting>
  <conditionalFormatting sqref="Q131:Q140">
    <cfRule type="cellIs" dxfId="47" priority="39" operator="equal">
      <formula>"zlý súčet"</formula>
    </cfRule>
  </conditionalFormatting>
  <conditionalFormatting sqref="R131:R140">
    <cfRule type="cellIs" dxfId="46" priority="38" operator="equal">
      <formula>"zlý súčet"</formula>
    </cfRule>
  </conditionalFormatting>
  <conditionalFormatting sqref="B131:D140">
    <cfRule type="expression" dxfId="45" priority="37">
      <formula>W131=1</formula>
    </cfRule>
  </conditionalFormatting>
  <conditionalFormatting sqref="Q121:Q130">
    <cfRule type="cellIs" dxfId="44" priority="36" operator="equal">
      <formula>"zlý súčet"</formula>
    </cfRule>
  </conditionalFormatting>
  <conditionalFormatting sqref="R121:R130">
    <cfRule type="cellIs" dxfId="43" priority="35" operator="equal">
      <formula>"zlý súčet"</formula>
    </cfRule>
  </conditionalFormatting>
  <conditionalFormatting sqref="B121:D130">
    <cfRule type="expression" dxfId="42" priority="34">
      <formula>W121=1</formula>
    </cfRule>
  </conditionalFormatting>
  <conditionalFormatting sqref="Q195:Q198">
    <cfRule type="cellIs" dxfId="41" priority="30" operator="equal">
      <formula>"zlý súčet"</formula>
    </cfRule>
  </conditionalFormatting>
  <conditionalFormatting sqref="R195:R198">
    <cfRule type="cellIs" dxfId="40" priority="29" operator="equal">
      <formula>"zlý súčet"</formula>
    </cfRule>
  </conditionalFormatting>
  <conditionalFormatting sqref="B195:D198">
    <cfRule type="expression" dxfId="39" priority="28">
      <formula>W195=1</formula>
    </cfRule>
  </conditionalFormatting>
  <conditionalFormatting sqref="Q181:Q184">
    <cfRule type="cellIs" dxfId="38" priority="24" operator="equal">
      <formula>"zlý súčet"</formula>
    </cfRule>
  </conditionalFormatting>
  <conditionalFormatting sqref="R181:R184">
    <cfRule type="cellIs" dxfId="37" priority="23" operator="equal">
      <formula>"zlý súčet"</formula>
    </cfRule>
  </conditionalFormatting>
  <conditionalFormatting sqref="B181:D184">
    <cfRule type="expression" dxfId="36" priority="22">
      <formula>W181=1</formula>
    </cfRule>
  </conditionalFormatting>
  <conditionalFormatting sqref="Q199:Q208">
    <cfRule type="cellIs" dxfId="35" priority="33" operator="equal">
      <formula>"zlý súčet"</formula>
    </cfRule>
  </conditionalFormatting>
  <conditionalFormatting sqref="R199:R208">
    <cfRule type="cellIs" dxfId="34" priority="32" operator="equal">
      <formula>"zlý súčet"</formula>
    </cfRule>
  </conditionalFormatting>
  <conditionalFormatting sqref="B199:D208">
    <cfRule type="expression" dxfId="33" priority="31">
      <formula>W199=1</formula>
    </cfRule>
  </conditionalFormatting>
  <conditionalFormatting sqref="Q185:Q194">
    <cfRule type="cellIs" dxfId="32" priority="27" operator="equal">
      <formula>"zlý súčet"</formula>
    </cfRule>
  </conditionalFormatting>
  <conditionalFormatting sqref="R185:R194">
    <cfRule type="cellIs" dxfId="31" priority="26" operator="equal">
      <formula>"zlý súčet"</formula>
    </cfRule>
  </conditionalFormatting>
  <conditionalFormatting sqref="B185:D194">
    <cfRule type="expression" dxfId="30" priority="25">
      <formula>W185=1</formula>
    </cfRule>
  </conditionalFormatting>
  <conditionalFormatting sqref="Q167:Q170">
    <cfRule type="cellIs" dxfId="29" priority="18" operator="equal">
      <formula>"zlý súčet"</formula>
    </cfRule>
  </conditionalFormatting>
  <conditionalFormatting sqref="R167:R170">
    <cfRule type="cellIs" dxfId="28" priority="17" operator="equal">
      <formula>"zlý súčet"</formula>
    </cfRule>
  </conditionalFormatting>
  <conditionalFormatting sqref="B167:D170">
    <cfRule type="expression" dxfId="27" priority="16">
      <formula>W167=1</formula>
    </cfRule>
  </conditionalFormatting>
  <conditionalFormatting sqref="Q171:Q180">
    <cfRule type="cellIs" dxfId="26" priority="21" operator="equal">
      <formula>"zlý súčet"</formula>
    </cfRule>
  </conditionalFormatting>
  <conditionalFormatting sqref="R171:R180">
    <cfRule type="cellIs" dxfId="25" priority="20" operator="equal">
      <formula>"zlý súčet"</formula>
    </cfRule>
  </conditionalFormatting>
  <conditionalFormatting sqref="B171:D180">
    <cfRule type="expression" dxfId="24" priority="19">
      <formula>W171=1</formula>
    </cfRule>
  </conditionalFormatting>
  <conditionalFormatting sqref="G21">
    <cfRule type="expression" dxfId="23" priority="12">
      <formula>AA21=1</formula>
    </cfRule>
  </conditionalFormatting>
  <conditionalFormatting sqref="G22:G223">
    <cfRule type="expression" dxfId="22" priority="10">
      <formula>AA22=1</formula>
    </cfRule>
  </conditionalFormatting>
  <conditionalFormatting sqref="P4">
    <cfRule type="cellIs" dxfId="21" priority="3" operator="equal">
      <formula>"vyberte oblasť a/alebo rok a/alebo financovanie z EURI"</formula>
    </cfRule>
    <cfRule type="cellIs" dxfId="20" priority="9" operator="equal">
      <formula>"vyberte oblasť a/alebo rok"</formula>
    </cfRule>
  </conditionalFormatting>
  <conditionalFormatting sqref="D4:J4">
    <cfRule type="cellIs" dxfId="19" priority="6" operator="equal">
      <formula>""</formula>
    </cfRule>
    <cfRule type="cellIs" dxfId="18" priority="8" operator="equal">
      <formula>"vyberte oblasť"</formula>
    </cfRule>
  </conditionalFormatting>
  <conditionalFormatting sqref="N4">
    <cfRule type="cellIs" dxfId="17" priority="4" operator="equal">
      <formula>""</formula>
    </cfRule>
    <cfRule type="cellIs" dxfId="16" priority="5" operator="equal">
      <formula>"vyberte"</formula>
    </cfRule>
  </conditionalFormatting>
  <conditionalFormatting sqref="F21">
    <cfRule type="expression" dxfId="15" priority="2">
      <formula>AE21=1</formula>
    </cfRule>
  </conditionalFormatting>
  <conditionalFormatting sqref="F22:F223">
    <cfRule type="expression" dxfId="14" priority="1">
      <formula>AE22=1</formula>
    </cfRule>
  </conditionalFormatting>
  <dataValidations count="8">
    <dataValidation allowBlank="1" showInputMessage="1" showErrorMessage="1" prompt="vyplnenie sa prejaví na všetkých hárkoch" sqref="D5"/>
    <dataValidation type="list" allowBlank="1" showInputMessage="1" showErrorMessage="1" sqref="G21:G223">
      <formula1>INDIRECT(U21)</formula1>
    </dataValidation>
    <dataValidation type="list" allowBlank="1" showInputMessage="1" showErrorMessage="1" sqref="D4:J4">
      <formula1>$W$9:$W$17</formula1>
    </dataValidation>
    <dataValidation type="whole" allowBlank="1" showInputMessage="1" showErrorMessage="1" sqref="D6:J6">
      <formula1>0</formula1>
      <formula2>99999999</formula2>
    </dataValidation>
    <dataValidation type="list" allowBlank="1" showInputMessage="1" showErrorMessage="1" sqref="K12">
      <formula1>$V$2:$V$7</formula1>
    </dataValidation>
    <dataValidation type="list" allowBlank="1" showInputMessage="1" showErrorMessage="1" sqref="E21:E223">
      <formula1>$Y$7:$Y$9</formula1>
    </dataValidation>
    <dataValidation type="list" allowBlank="1" showInputMessage="1" showErrorMessage="1" sqref="N4">
      <formula1>$W$2:$W$4</formula1>
    </dataValidation>
    <dataValidation type="list" allowBlank="1" showInputMessage="1" showErrorMessage="1" sqref="F21:F223">
      <formula1>INDIRECT(AC21)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57" fitToHeight="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R45"/>
  <sheetViews>
    <sheetView zoomScaleNormal="100" workbookViewId="0">
      <selection activeCell="B20" sqref="B20"/>
    </sheetView>
  </sheetViews>
  <sheetFormatPr defaultRowHeight="12" x14ac:dyDescent="0.2"/>
  <cols>
    <col min="1" max="1" width="11.28515625" style="1" customWidth="1"/>
    <col min="2" max="2" width="25.28515625" style="1" customWidth="1"/>
    <col min="3" max="14" width="8.7109375" style="1" customWidth="1"/>
    <col min="15" max="15" width="13.7109375" style="1" customWidth="1"/>
    <col min="16" max="16" width="13.28515625" style="181" hidden="1" customWidth="1"/>
    <col min="17" max="18" width="13.28515625" style="1" hidden="1" customWidth="1"/>
    <col min="19" max="20" width="13.28515625" style="1" customWidth="1"/>
    <col min="21" max="16384" width="9.140625" style="1"/>
  </cols>
  <sheetData>
    <row r="1" spans="1:18" x14ac:dyDescent="0.2">
      <c r="A1" s="2" t="s">
        <v>34</v>
      </c>
      <c r="B1" s="2"/>
    </row>
    <row r="2" spans="1:18" x14ac:dyDescent="0.2">
      <c r="A2" s="5" t="s">
        <v>14</v>
      </c>
      <c r="B2" s="5"/>
    </row>
    <row r="4" spans="1:18" ht="15" customHeight="1" x14ac:dyDescent="0.2">
      <c r="A4" s="84" t="s">
        <v>43</v>
      </c>
      <c r="B4" s="204" t="str">
        <f>IF('rok 20XY-20XZ'!D5="","",TRANSPOSE('rok 20XY-20XZ'!D5))</f>
        <v/>
      </c>
      <c r="C4" s="204"/>
      <c r="D4" s="204"/>
      <c r="E4" s="204"/>
      <c r="F4" s="204"/>
      <c r="G4" s="204"/>
      <c r="H4" s="204"/>
      <c r="I4" s="204"/>
      <c r="J4" s="204"/>
      <c r="K4" s="204"/>
      <c r="L4" s="204"/>
    </row>
    <row r="5" spans="1:18" ht="15" customHeight="1" x14ac:dyDescent="0.2">
      <c r="A5" s="84" t="s">
        <v>44</v>
      </c>
      <c r="B5" s="205" t="str">
        <f>IF('rok 20XY-20XZ'!D6="","",TRANSPOSE('rok 20XY-20XZ'!D6))</f>
        <v/>
      </c>
      <c r="C5" s="205"/>
      <c r="D5" s="205"/>
      <c r="E5" s="205"/>
      <c r="F5" s="205"/>
      <c r="G5" s="205"/>
      <c r="H5" s="205"/>
      <c r="I5" s="205"/>
      <c r="J5" s="205"/>
      <c r="K5" s="205"/>
      <c r="L5" s="205"/>
    </row>
    <row r="6" spans="1:18" ht="12.75" thickBot="1" x14ac:dyDescent="0.25"/>
    <row r="7" spans="1:18" ht="24.95" customHeight="1" thickBot="1" x14ac:dyDescent="0.25">
      <c r="A7" s="82" t="s">
        <v>15</v>
      </c>
      <c r="B7" s="82" t="s">
        <v>154</v>
      </c>
      <c r="C7" s="225" t="s">
        <v>16</v>
      </c>
      <c r="D7" s="209"/>
      <c r="E7" s="209"/>
      <c r="F7" s="209" t="s">
        <v>17</v>
      </c>
      <c r="G7" s="209"/>
      <c r="H7" s="209"/>
      <c r="I7" s="209" t="s">
        <v>18</v>
      </c>
      <c r="J7" s="209"/>
      <c r="K7" s="209"/>
      <c r="L7" s="209" t="s">
        <v>19</v>
      </c>
      <c r="M7" s="209"/>
      <c r="N7" s="210"/>
    </row>
    <row r="8" spans="1:18" ht="27.95" customHeight="1" x14ac:dyDescent="0.2">
      <c r="A8" s="228" t="str">
        <f>IF(OR('rok 20XY-20XZ'!K12="vyberte rok",'rok 20XY-20XZ'!K12=""),"",'rok 20XY-20XZ'!K12)</f>
        <v/>
      </c>
      <c r="B8" s="176" t="str">
        <f>IF($A$8="","",R8)</f>
        <v/>
      </c>
      <c r="C8" s="216" t="str">
        <f>IF(A8="","",SUMIFS('rok 20XY-20XZ'!K21:K223,'rok 20XY-20XZ'!F21:F223,$R$8))</f>
        <v/>
      </c>
      <c r="D8" s="220"/>
      <c r="E8" s="220"/>
      <c r="F8" s="217"/>
      <c r="G8" s="218"/>
      <c r="H8" s="219"/>
      <c r="I8" s="213" t="str">
        <f>IF($A$8="","",C8-F8)</f>
        <v/>
      </c>
      <c r="J8" s="213"/>
      <c r="K8" s="213"/>
      <c r="L8" s="211" t="str">
        <f>IF($A$8="","",IF(C8=0,0,F8/C8))</f>
        <v/>
      </c>
      <c r="M8" s="211"/>
      <c r="N8" s="212"/>
      <c r="P8" s="181">
        <f>IF(AND(C8="",B8=""),0,IF(AND(C8&gt;0,F8=""),1,0))</f>
        <v>0</v>
      </c>
      <c r="Q8" s="181">
        <f>IF(F8&gt;C8,1,0)</f>
        <v>0</v>
      </c>
      <c r="R8" s="174" t="s">
        <v>150</v>
      </c>
    </row>
    <row r="9" spans="1:18" ht="27.95" customHeight="1" x14ac:dyDescent="0.2">
      <c r="A9" s="222"/>
      <c r="B9" s="177" t="str">
        <f t="shared" ref="B9:B10" si="0">IF($A$8="","",R9)</f>
        <v/>
      </c>
      <c r="C9" s="216" t="str">
        <f>IF(A8="","",SUMIFS('rok 20XY-20XZ'!K21:K223,'rok 20XY-20XZ'!F21:F223,$R$9))</f>
        <v/>
      </c>
      <c r="D9" s="220"/>
      <c r="E9" s="220"/>
      <c r="F9" s="223"/>
      <c r="G9" s="223"/>
      <c r="H9" s="223"/>
      <c r="I9" s="213" t="str">
        <f t="shared" ref="I9:I13" si="1">IF($A$8="","",C9-F9)</f>
        <v/>
      </c>
      <c r="J9" s="213"/>
      <c r="K9" s="213"/>
      <c r="L9" s="211" t="str">
        <f t="shared" ref="L9:L13" si="2">IF($A$8="","",IF(C9=0,0,F9/C9))</f>
        <v/>
      </c>
      <c r="M9" s="211"/>
      <c r="N9" s="212"/>
      <c r="P9" s="181">
        <f t="shared" ref="P9:P37" si="3">IF(AND(C9="",B9=""),0,IF(AND(C9&gt;0,F9=""),1,0))</f>
        <v>0</v>
      </c>
      <c r="Q9" s="181">
        <f t="shared" ref="Q9:Q37" si="4">IF(F9&gt;C9,1,0)</f>
        <v>0</v>
      </c>
      <c r="R9" s="174" t="s">
        <v>151</v>
      </c>
    </row>
    <row r="10" spans="1:18" ht="27.95" customHeight="1" x14ac:dyDescent="0.2">
      <c r="A10" s="222"/>
      <c r="B10" s="177" t="str">
        <f t="shared" si="0"/>
        <v/>
      </c>
      <c r="C10" s="216" t="str">
        <f>IF(A8="","",SUMIFS('rok 20XY-20XZ'!K21:K223,'rok 20XY-20XZ'!F21:F223,$R$10))</f>
        <v/>
      </c>
      <c r="D10" s="220"/>
      <c r="E10" s="220"/>
      <c r="F10" s="223"/>
      <c r="G10" s="223"/>
      <c r="H10" s="223"/>
      <c r="I10" s="213" t="str">
        <f t="shared" si="1"/>
        <v/>
      </c>
      <c r="J10" s="213"/>
      <c r="K10" s="213"/>
      <c r="L10" s="211" t="str">
        <f t="shared" si="2"/>
        <v/>
      </c>
      <c r="M10" s="211"/>
      <c r="N10" s="212"/>
      <c r="P10" s="181">
        <f t="shared" si="3"/>
        <v>0</v>
      </c>
      <c r="Q10" s="181">
        <f t="shared" si="4"/>
        <v>0</v>
      </c>
      <c r="R10" s="174" t="s">
        <v>157</v>
      </c>
    </row>
    <row r="11" spans="1:18" ht="27.95" customHeight="1" x14ac:dyDescent="0.2">
      <c r="A11" s="222"/>
      <c r="B11" s="177" t="str">
        <f>IF($A$8="","",R11)</f>
        <v/>
      </c>
      <c r="C11" s="216" t="str">
        <f>IF(A8="","",SUMIFS('rok 20XY-20XZ'!K21:K223,'rok 20XY-20XZ'!F21:F223,$R$11))</f>
        <v/>
      </c>
      <c r="D11" s="220"/>
      <c r="E11" s="220"/>
      <c r="F11" s="223"/>
      <c r="G11" s="223"/>
      <c r="H11" s="223"/>
      <c r="I11" s="213" t="str">
        <f t="shared" ref="I11" si="5">IF($A$8="","",C11-F11)</f>
        <v/>
      </c>
      <c r="J11" s="213"/>
      <c r="K11" s="213"/>
      <c r="L11" s="211" t="str">
        <f t="shared" ref="L11" si="6">IF($A$8="","",IF(C11=0,0,F11/C11))</f>
        <v/>
      </c>
      <c r="M11" s="211"/>
      <c r="N11" s="212"/>
      <c r="P11" s="181">
        <f t="shared" si="3"/>
        <v>0</v>
      </c>
      <c r="Q11" s="181">
        <f t="shared" si="4"/>
        <v>0</v>
      </c>
      <c r="R11" s="174" t="s">
        <v>158</v>
      </c>
    </row>
    <row r="12" spans="1:18" ht="27.95" customHeight="1" x14ac:dyDescent="0.2">
      <c r="A12" s="222"/>
      <c r="B12" s="177" t="str">
        <f>IF($A$8="","",R12)</f>
        <v/>
      </c>
      <c r="C12" s="216" t="str">
        <f>IF(A8="","",SUMIFS('rok 20XY-20XZ'!K21:K223,'rok 20XY-20XZ'!F21:F223,$R$12))</f>
        <v/>
      </c>
      <c r="D12" s="220"/>
      <c r="E12" s="220"/>
      <c r="F12" s="223"/>
      <c r="G12" s="223"/>
      <c r="H12" s="223"/>
      <c r="I12" s="213" t="str">
        <f t="shared" si="1"/>
        <v/>
      </c>
      <c r="J12" s="213"/>
      <c r="K12" s="213"/>
      <c r="L12" s="211" t="str">
        <f t="shared" si="2"/>
        <v/>
      </c>
      <c r="M12" s="211"/>
      <c r="N12" s="212"/>
      <c r="P12" s="181">
        <f t="shared" si="3"/>
        <v>0</v>
      </c>
      <c r="Q12" s="181">
        <f t="shared" si="4"/>
        <v>0</v>
      </c>
      <c r="R12" s="174" t="s">
        <v>152</v>
      </c>
    </row>
    <row r="13" spans="1:18" ht="27.95" customHeight="1" x14ac:dyDescent="0.2">
      <c r="A13" s="229"/>
      <c r="B13" s="177" t="str">
        <f>IF($A$8="","",R13)</f>
        <v/>
      </c>
      <c r="C13" s="216" t="str">
        <f>IF(A8="","",SUMIFS('rok 20XY-20XZ'!K21:K223,'rok 20XY-20XZ'!F21:F223,$R$13))</f>
        <v/>
      </c>
      <c r="D13" s="220"/>
      <c r="E13" s="220"/>
      <c r="F13" s="223"/>
      <c r="G13" s="223"/>
      <c r="H13" s="223"/>
      <c r="I13" s="213" t="str">
        <f t="shared" si="1"/>
        <v/>
      </c>
      <c r="J13" s="213"/>
      <c r="K13" s="213"/>
      <c r="L13" s="211" t="str">
        <f t="shared" si="2"/>
        <v/>
      </c>
      <c r="M13" s="211"/>
      <c r="N13" s="212"/>
      <c r="P13" s="181">
        <f t="shared" si="3"/>
        <v>0</v>
      </c>
      <c r="Q13" s="181">
        <f t="shared" si="4"/>
        <v>0</v>
      </c>
      <c r="R13" s="174" t="s">
        <v>153</v>
      </c>
    </row>
    <row r="14" spans="1:18" ht="24.95" customHeight="1" x14ac:dyDescent="0.2">
      <c r="A14" s="221" t="str">
        <f>IF('rok 20XY-20XZ'!L12="","",'rok 20XY-20XZ'!L12)</f>
        <v/>
      </c>
      <c r="B14" s="177" t="str">
        <f t="shared" ref="B14:B19" si="7">IF($A$14="","",R8)</f>
        <v/>
      </c>
      <c r="C14" s="216" t="str">
        <f>IF(A14="","",SUMIFS('rok 20XY-20XZ'!L21:L223,'rok 20XY-20XZ'!F21:F223,$R$8))</f>
        <v/>
      </c>
      <c r="D14" s="220"/>
      <c r="E14" s="220"/>
      <c r="F14" s="223"/>
      <c r="G14" s="223"/>
      <c r="H14" s="223"/>
      <c r="I14" s="213" t="str">
        <f>IF($A$14="","",C14-F14)</f>
        <v/>
      </c>
      <c r="J14" s="213"/>
      <c r="K14" s="213"/>
      <c r="L14" s="211" t="str">
        <f>IF($A$14="","",IF(C14=0,0,F14/C14))</f>
        <v/>
      </c>
      <c r="M14" s="211"/>
      <c r="N14" s="212"/>
      <c r="P14" s="181">
        <f t="shared" si="3"/>
        <v>0</v>
      </c>
      <c r="Q14" s="181">
        <f t="shared" si="4"/>
        <v>0</v>
      </c>
    </row>
    <row r="15" spans="1:18" ht="24.95" customHeight="1" x14ac:dyDescent="0.2">
      <c r="A15" s="222"/>
      <c r="B15" s="177" t="str">
        <f t="shared" si="7"/>
        <v/>
      </c>
      <c r="C15" s="214" t="str">
        <f>IF(A14="","",SUMIFS('rok 20XY-20XZ'!L21:L223,'rok 20XY-20XZ'!F21:F223,$R$9))</f>
        <v/>
      </c>
      <c r="D15" s="215"/>
      <c r="E15" s="216"/>
      <c r="F15" s="223"/>
      <c r="G15" s="223"/>
      <c r="H15" s="223"/>
      <c r="I15" s="213" t="str">
        <f t="shared" ref="I15:I19" si="8">IF($A$14="","",C15-F15)</f>
        <v/>
      </c>
      <c r="J15" s="213"/>
      <c r="K15" s="213"/>
      <c r="L15" s="211" t="str">
        <f t="shared" ref="L15:L19" si="9">IF($A$14="","",IF(C15=0,0,F15/C15))</f>
        <v/>
      </c>
      <c r="M15" s="211"/>
      <c r="N15" s="212"/>
      <c r="P15" s="181">
        <f t="shared" si="3"/>
        <v>0</v>
      </c>
      <c r="Q15" s="181">
        <f t="shared" si="4"/>
        <v>0</v>
      </c>
    </row>
    <row r="16" spans="1:18" ht="24.95" customHeight="1" x14ac:dyDescent="0.2">
      <c r="A16" s="222"/>
      <c r="B16" s="177" t="str">
        <f t="shared" si="7"/>
        <v/>
      </c>
      <c r="C16" s="214" t="str">
        <f>IF(A14="","",SUMIFS('rok 20XY-20XZ'!L21:L223,'rok 20XY-20XZ'!F21:F223,$R$10))</f>
        <v/>
      </c>
      <c r="D16" s="215"/>
      <c r="E16" s="216"/>
      <c r="F16" s="223"/>
      <c r="G16" s="223"/>
      <c r="H16" s="223"/>
      <c r="I16" s="213" t="str">
        <f t="shared" si="8"/>
        <v/>
      </c>
      <c r="J16" s="213"/>
      <c r="K16" s="213"/>
      <c r="L16" s="211" t="str">
        <f t="shared" si="9"/>
        <v/>
      </c>
      <c r="M16" s="211"/>
      <c r="N16" s="212"/>
      <c r="P16" s="181">
        <f t="shared" si="3"/>
        <v>0</v>
      </c>
      <c r="Q16" s="181">
        <f t="shared" si="4"/>
        <v>0</v>
      </c>
    </row>
    <row r="17" spans="1:17" ht="24.95" customHeight="1" x14ac:dyDescent="0.2">
      <c r="A17" s="222"/>
      <c r="B17" s="177" t="str">
        <f t="shared" si="7"/>
        <v/>
      </c>
      <c r="C17" s="214" t="str">
        <f>IF(A14="","",SUMIFS('rok 20XY-20XZ'!L21:L223,'rok 20XY-20XZ'!F21:F223,$R$11))</f>
        <v/>
      </c>
      <c r="D17" s="215"/>
      <c r="E17" s="216"/>
      <c r="F17" s="223"/>
      <c r="G17" s="223"/>
      <c r="H17" s="223"/>
      <c r="I17" s="213" t="str">
        <f>IF($A$14="","",C17-F17)</f>
        <v/>
      </c>
      <c r="J17" s="213"/>
      <c r="K17" s="213"/>
      <c r="L17" s="211" t="str">
        <f>IF($A$14="","",IF(C17=0,0,F17/C17))</f>
        <v/>
      </c>
      <c r="M17" s="211"/>
      <c r="N17" s="212"/>
      <c r="P17" s="181">
        <f>IF(AND(C17="",B17=""),0,IF(AND(C17&gt;0,F17=""),1,0))</f>
        <v>0</v>
      </c>
      <c r="Q17" s="181">
        <f>IF(F17&gt;C17,1,0)</f>
        <v>0</v>
      </c>
    </row>
    <row r="18" spans="1:17" ht="24.95" customHeight="1" x14ac:dyDescent="0.2">
      <c r="A18" s="222"/>
      <c r="B18" s="177" t="str">
        <f t="shared" si="7"/>
        <v/>
      </c>
      <c r="C18" s="214" t="str">
        <f>IF(A14="","",SUMIFS('rok 20XY-20XZ'!L21:L223,'rok 20XY-20XZ'!F21:F223,$R$12))</f>
        <v/>
      </c>
      <c r="D18" s="215"/>
      <c r="E18" s="216"/>
      <c r="F18" s="223"/>
      <c r="G18" s="223"/>
      <c r="H18" s="223"/>
      <c r="I18" s="213" t="str">
        <f t="shared" si="8"/>
        <v/>
      </c>
      <c r="J18" s="213"/>
      <c r="K18" s="213"/>
      <c r="L18" s="211" t="str">
        <f t="shared" si="9"/>
        <v/>
      </c>
      <c r="M18" s="211"/>
      <c r="N18" s="212"/>
      <c r="P18" s="181">
        <f t="shared" si="3"/>
        <v>0</v>
      </c>
      <c r="Q18" s="181">
        <f t="shared" si="4"/>
        <v>0</v>
      </c>
    </row>
    <row r="19" spans="1:17" ht="24.95" customHeight="1" x14ac:dyDescent="0.2">
      <c r="A19" s="229"/>
      <c r="B19" s="177" t="str">
        <f t="shared" si="7"/>
        <v/>
      </c>
      <c r="C19" s="214" t="str">
        <f>IF(A14="","",SUMIFS('rok 20XY-20XZ'!L21:L223,'rok 20XY-20XZ'!F21:F223,$R$13))</f>
        <v/>
      </c>
      <c r="D19" s="215"/>
      <c r="E19" s="216"/>
      <c r="F19" s="223"/>
      <c r="G19" s="223"/>
      <c r="H19" s="223"/>
      <c r="I19" s="213" t="str">
        <f t="shared" si="8"/>
        <v/>
      </c>
      <c r="J19" s="213"/>
      <c r="K19" s="213"/>
      <c r="L19" s="211" t="str">
        <f t="shared" si="9"/>
        <v/>
      </c>
      <c r="M19" s="211"/>
      <c r="N19" s="212"/>
      <c r="P19" s="181">
        <f t="shared" si="3"/>
        <v>0</v>
      </c>
      <c r="Q19" s="181">
        <f t="shared" si="4"/>
        <v>0</v>
      </c>
    </row>
    <row r="20" spans="1:17" ht="24.95" customHeight="1" x14ac:dyDescent="0.2">
      <c r="A20" s="221" t="str">
        <f>IF('rok 20XY-20XZ'!M12="","",'rok 20XY-20XZ'!M12)</f>
        <v/>
      </c>
      <c r="B20" s="177" t="str">
        <f t="shared" ref="B20:B25" si="10">IF($A$20="","",R8)</f>
        <v/>
      </c>
      <c r="C20" s="216" t="str">
        <f>IF(A20="","",SUMIFS('rok 20XY-20XZ'!M21:M223,'rok 20XY-20XZ'!F21:F223,$R$8))</f>
        <v/>
      </c>
      <c r="D20" s="220"/>
      <c r="E20" s="220"/>
      <c r="F20" s="223"/>
      <c r="G20" s="223"/>
      <c r="H20" s="223"/>
      <c r="I20" s="214" t="str">
        <f>IF($A$20="","",C20-F20)</f>
        <v/>
      </c>
      <c r="J20" s="215"/>
      <c r="K20" s="216"/>
      <c r="L20" s="211" t="str">
        <f>IF($A$20="","",IF(C20=0,0,F20/C20))</f>
        <v/>
      </c>
      <c r="M20" s="211"/>
      <c r="N20" s="212"/>
      <c r="P20" s="181">
        <f t="shared" si="3"/>
        <v>0</v>
      </c>
      <c r="Q20" s="181">
        <f t="shared" si="4"/>
        <v>0</v>
      </c>
    </row>
    <row r="21" spans="1:17" ht="24.95" customHeight="1" x14ac:dyDescent="0.2">
      <c r="A21" s="222"/>
      <c r="B21" s="177" t="str">
        <f t="shared" si="10"/>
        <v/>
      </c>
      <c r="C21" s="216" t="str">
        <f>IF(A20="","",SUMIFS('rok 20XY-20XZ'!M21:M223,'rok 20XY-20XZ'!F21:F223,$R$9))</f>
        <v/>
      </c>
      <c r="D21" s="220"/>
      <c r="E21" s="220"/>
      <c r="F21" s="223"/>
      <c r="G21" s="223"/>
      <c r="H21" s="223"/>
      <c r="I21" s="214" t="str">
        <f t="shared" ref="I21:I25" si="11">IF($A$20="","",C21-F21)</f>
        <v/>
      </c>
      <c r="J21" s="215"/>
      <c r="K21" s="216"/>
      <c r="L21" s="211" t="str">
        <f t="shared" ref="L21:L25" si="12">IF($A$20="","",IF(C21=0,0,F21/C21))</f>
        <v/>
      </c>
      <c r="M21" s="211"/>
      <c r="N21" s="212"/>
      <c r="P21" s="181">
        <f t="shared" si="3"/>
        <v>0</v>
      </c>
      <c r="Q21" s="181">
        <f t="shared" si="4"/>
        <v>0</v>
      </c>
    </row>
    <row r="22" spans="1:17" ht="24.95" customHeight="1" x14ac:dyDescent="0.2">
      <c r="A22" s="222"/>
      <c r="B22" s="177" t="str">
        <f t="shared" si="10"/>
        <v/>
      </c>
      <c r="C22" s="216" t="str">
        <f>IF(A20="","",SUMIFS('rok 20XY-20XZ'!M21:M223,'rok 20XY-20XZ'!F21:F223,$R$10))</f>
        <v/>
      </c>
      <c r="D22" s="220"/>
      <c r="E22" s="220"/>
      <c r="F22" s="223"/>
      <c r="G22" s="223"/>
      <c r="H22" s="223"/>
      <c r="I22" s="214" t="str">
        <f t="shared" si="11"/>
        <v/>
      </c>
      <c r="J22" s="215"/>
      <c r="K22" s="216"/>
      <c r="L22" s="211" t="str">
        <f t="shared" si="12"/>
        <v/>
      </c>
      <c r="M22" s="211"/>
      <c r="N22" s="212"/>
      <c r="P22" s="181">
        <f t="shared" si="3"/>
        <v>0</v>
      </c>
      <c r="Q22" s="181">
        <f t="shared" si="4"/>
        <v>0</v>
      </c>
    </row>
    <row r="23" spans="1:17" ht="24.95" customHeight="1" x14ac:dyDescent="0.2">
      <c r="A23" s="222"/>
      <c r="B23" s="177" t="str">
        <f t="shared" si="10"/>
        <v/>
      </c>
      <c r="C23" s="216" t="str">
        <f>IF(A20="","",SUMIFS('rok 20XY-20XZ'!M21:M223,'rok 20XY-20XZ'!F21:F223,$R$11))</f>
        <v/>
      </c>
      <c r="D23" s="220"/>
      <c r="E23" s="220"/>
      <c r="F23" s="223"/>
      <c r="G23" s="223"/>
      <c r="H23" s="223"/>
      <c r="I23" s="214" t="str">
        <f t="shared" ref="I23" si="13">IF($A$20="","",C23-F23)</f>
        <v/>
      </c>
      <c r="J23" s="215"/>
      <c r="K23" s="216"/>
      <c r="L23" s="211" t="str">
        <f t="shared" ref="L23" si="14">IF($A$20="","",IF(C23=0,0,F23/C23))</f>
        <v/>
      </c>
      <c r="M23" s="211"/>
      <c r="N23" s="212"/>
      <c r="P23" s="181">
        <f t="shared" si="3"/>
        <v>0</v>
      </c>
      <c r="Q23" s="181">
        <f t="shared" si="4"/>
        <v>0</v>
      </c>
    </row>
    <row r="24" spans="1:17" ht="24.95" customHeight="1" x14ac:dyDescent="0.2">
      <c r="A24" s="222"/>
      <c r="B24" s="177" t="str">
        <f t="shared" si="10"/>
        <v/>
      </c>
      <c r="C24" s="216" t="str">
        <f>IF(A20="","",SUMIFS('rok 20XY-20XZ'!M21:M223,'rok 20XY-20XZ'!F21:F223,$R$12))</f>
        <v/>
      </c>
      <c r="D24" s="220"/>
      <c r="E24" s="220"/>
      <c r="F24" s="223"/>
      <c r="G24" s="223"/>
      <c r="H24" s="223"/>
      <c r="I24" s="214" t="str">
        <f t="shared" si="11"/>
        <v/>
      </c>
      <c r="J24" s="215"/>
      <c r="K24" s="216"/>
      <c r="L24" s="211" t="str">
        <f t="shared" si="12"/>
        <v/>
      </c>
      <c r="M24" s="211"/>
      <c r="N24" s="212"/>
      <c r="P24" s="181">
        <f t="shared" si="3"/>
        <v>0</v>
      </c>
      <c r="Q24" s="181">
        <f t="shared" si="4"/>
        <v>0</v>
      </c>
    </row>
    <row r="25" spans="1:17" ht="24.95" customHeight="1" x14ac:dyDescent="0.2">
      <c r="A25" s="229"/>
      <c r="B25" s="177" t="str">
        <f t="shared" si="10"/>
        <v/>
      </c>
      <c r="C25" s="216" t="str">
        <f>IF(A20="","",SUMIFS('rok 20XY-20XZ'!M21:M223,'rok 20XY-20XZ'!F21:F223,$R$13))</f>
        <v/>
      </c>
      <c r="D25" s="220"/>
      <c r="E25" s="220"/>
      <c r="F25" s="223"/>
      <c r="G25" s="223"/>
      <c r="H25" s="223"/>
      <c r="I25" s="214" t="str">
        <f t="shared" si="11"/>
        <v/>
      </c>
      <c r="J25" s="215"/>
      <c r="K25" s="216"/>
      <c r="L25" s="211" t="str">
        <f t="shared" si="12"/>
        <v/>
      </c>
      <c r="M25" s="211"/>
      <c r="N25" s="212"/>
      <c r="P25" s="181">
        <f t="shared" si="3"/>
        <v>0</v>
      </c>
      <c r="Q25" s="181">
        <f t="shared" si="4"/>
        <v>0</v>
      </c>
    </row>
    <row r="26" spans="1:17" ht="24.95" customHeight="1" x14ac:dyDescent="0.2">
      <c r="A26" s="221" t="str">
        <f>IF('rok 20XY-20XZ'!N12="","",'rok 20XY-20XZ'!N12)</f>
        <v/>
      </c>
      <c r="B26" s="177" t="str">
        <f t="shared" ref="B26:B31" si="15">IF($A$26="","",R8)</f>
        <v/>
      </c>
      <c r="C26" s="216" t="str">
        <f>IF(A26="","",SUMIFS('rok 20XY-20XZ'!N21:N223,'rok 20XY-20XZ'!F21:F223,$R$8))</f>
        <v/>
      </c>
      <c r="D26" s="220"/>
      <c r="E26" s="220"/>
      <c r="F26" s="223"/>
      <c r="G26" s="223"/>
      <c r="H26" s="223"/>
      <c r="I26" s="214" t="str">
        <f>IF($A$26="","",C26-F26)</f>
        <v/>
      </c>
      <c r="J26" s="215"/>
      <c r="K26" s="216"/>
      <c r="L26" s="211" t="str">
        <f>IF($A$26="","",IF(C26=0,0,F26/C26))</f>
        <v/>
      </c>
      <c r="M26" s="211"/>
      <c r="N26" s="212"/>
      <c r="P26" s="181">
        <f t="shared" si="3"/>
        <v>0</v>
      </c>
      <c r="Q26" s="181">
        <f t="shared" si="4"/>
        <v>0</v>
      </c>
    </row>
    <row r="27" spans="1:17" ht="24.95" customHeight="1" x14ac:dyDescent="0.2">
      <c r="A27" s="222"/>
      <c r="B27" s="177" t="str">
        <f t="shared" si="15"/>
        <v/>
      </c>
      <c r="C27" s="216" t="str">
        <f>IF(A26="","",SUMIFS('rok 20XY-20XZ'!N21:N223,'rok 20XY-20XZ'!F21:F223,$R$9))</f>
        <v/>
      </c>
      <c r="D27" s="220"/>
      <c r="E27" s="220"/>
      <c r="F27" s="223"/>
      <c r="G27" s="223"/>
      <c r="H27" s="223"/>
      <c r="I27" s="214" t="str">
        <f t="shared" ref="I27:I31" si="16">IF($A$26="","",C27-F27)</f>
        <v/>
      </c>
      <c r="J27" s="215"/>
      <c r="K27" s="216"/>
      <c r="L27" s="211" t="str">
        <f t="shared" ref="L27:L31" si="17">IF($A$26="","",IF(C27=0,0,F27/C27))</f>
        <v/>
      </c>
      <c r="M27" s="211"/>
      <c r="N27" s="212"/>
      <c r="P27" s="181">
        <f t="shared" si="3"/>
        <v>0</v>
      </c>
      <c r="Q27" s="181">
        <f t="shared" si="4"/>
        <v>0</v>
      </c>
    </row>
    <row r="28" spans="1:17" ht="24.95" customHeight="1" x14ac:dyDescent="0.2">
      <c r="A28" s="222"/>
      <c r="B28" s="177" t="str">
        <f t="shared" si="15"/>
        <v/>
      </c>
      <c r="C28" s="216" t="str">
        <f>IF(A26="","",SUMIFS('rok 20XY-20XZ'!N21:N223,'rok 20XY-20XZ'!F21:F223,$R$10))</f>
        <v/>
      </c>
      <c r="D28" s="220"/>
      <c r="E28" s="220"/>
      <c r="F28" s="223"/>
      <c r="G28" s="223"/>
      <c r="H28" s="223"/>
      <c r="I28" s="214" t="str">
        <f t="shared" si="16"/>
        <v/>
      </c>
      <c r="J28" s="215"/>
      <c r="K28" s="216"/>
      <c r="L28" s="211" t="str">
        <f t="shared" si="17"/>
        <v/>
      </c>
      <c r="M28" s="211"/>
      <c r="N28" s="212"/>
      <c r="P28" s="181">
        <f t="shared" si="3"/>
        <v>0</v>
      </c>
      <c r="Q28" s="181">
        <f t="shared" si="4"/>
        <v>0</v>
      </c>
    </row>
    <row r="29" spans="1:17" ht="24.95" customHeight="1" x14ac:dyDescent="0.2">
      <c r="A29" s="222"/>
      <c r="B29" s="177" t="str">
        <f t="shared" si="15"/>
        <v/>
      </c>
      <c r="C29" s="216" t="str">
        <f>IF(A26="","",SUMIFS('rok 20XY-20XZ'!N21:N223,'rok 20XY-20XZ'!F21:F223,$R$11))</f>
        <v/>
      </c>
      <c r="D29" s="220"/>
      <c r="E29" s="220"/>
      <c r="F29" s="223"/>
      <c r="G29" s="223"/>
      <c r="H29" s="223"/>
      <c r="I29" s="214" t="str">
        <f t="shared" ref="I29" si="18">IF($A$26="","",C29-F29)</f>
        <v/>
      </c>
      <c r="J29" s="215"/>
      <c r="K29" s="216"/>
      <c r="L29" s="211" t="str">
        <f t="shared" ref="L29" si="19">IF($A$26="","",IF(C29=0,0,F29/C29))</f>
        <v/>
      </c>
      <c r="M29" s="211"/>
      <c r="N29" s="212"/>
      <c r="P29" s="181">
        <f t="shared" si="3"/>
        <v>0</v>
      </c>
      <c r="Q29" s="181">
        <f t="shared" si="4"/>
        <v>0</v>
      </c>
    </row>
    <row r="30" spans="1:17" ht="24.95" customHeight="1" x14ac:dyDescent="0.2">
      <c r="A30" s="222"/>
      <c r="B30" s="177" t="str">
        <f t="shared" si="15"/>
        <v/>
      </c>
      <c r="C30" s="216" t="str">
        <f>IF(A26="","",SUMIFS('rok 20XY-20XZ'!N21:N223,'rok 20XY-20XZ'!F21:F223,$R$12))</f>
        <v/>
      </c>
      <c r="D30" s="220"/>
      <c r="E30" s="220"/>
      <c r="F30" s="223"/>
      <c r="G30" s="223"/>
      <c r="H30" s="223"/>
      <c r="I30" s="214" t="str">
        <f t="shared" si="16"/>
        <v/>
      </c>
      <c r="J30" s="215"/>
      <c r="K30" s="216"/>
      <c r="L30" s="211" t="str">
        <f t="shared" si="17"/>
        <v/>
      </c>
      <c r="M30" s="211"/>
      <c r="N30" s="212"/>
      <c r="P30" s="181">
        <f t="shared" si="3"/>
        <v>0</v>
      </c>
      <c r="Q30" s="181">
        <f t="shared" si="4"/>
        <v>0</v>
      </c>
    </row>
    <row r="31" spans="1:17" ht="24.95" customHeight="1" x14ac:dyDescent="0.2">
      <c r="A31" s="222"/>
      <c r="B31" s="177" t="str">
        <f t="shared" si="15"/>
        <v/>
      </c>
      <c r="C31" s="216" t="str">
        <f>IF(A26="","",SUMIFS('rok 20XY-20XZ'!N21:N223,'rok 20XY-20XZ'!F21:F223,$R$13))</f>
        <v/>
      </c>
      <c r="D31" s="220"/>
      <c r="E31" s="220"/>
      <c r="F31" s="223"/>
      <c r="G31" s="223"/>
      <c r="H31" s="223"/>
      <c r="I31" s="214" t="str">
        <f t="shared" si="16"/>
        <v/>
      </c>
      <c r="J31" s="215"/>
      <c r="K31" s="216"/>
      <c r="L31" s="211" t="str">
        <f t="shared" si="17"/>
        <v/>
      </c>
      <c r="M31" s="211"/>
      <c r="N31" s="212"/>
      <c r="P31" s="181">
        <f t="shared" si="3"/>
        <v>0</v>
      </c>
      <c r="Q31" s="181">
        <f t="shared" si="4"/>
        <v>0</v>
      </c>
    </row>
    <row r="32" spans="1:17" ht="24.95" customHeight="1" x14ac:dyDescent="0.2">
      <c r="A32" s="221" t="str">
        <f>IF('rok 20XY-20XZ'!O12="","",'rok 20XY-20XZ'!O12)</f>
        <v/>
      </c>
      <c r="B32" s="177" t="str">
        <f t="shared" ref="B32:B37" si="20">IF($A$32="","",R8)</f>
        <v/>
      </c>
      <c r="C32" s="216" t="str">
        <f>IF(A32="","",SUMIFS('rok 20XY-20XZ'!O21:O223,'rok 20XY-20XZ'!F21:F223,$R$8))</f>
        <v/>
      </c>
      <c r="D32" s="220"/>
      <c r="E32" s="220"/>
      <c r="F32" s="223"/>
      <c r="G32" s="223"/>
      <c r="H32" s="223"/>
      <c r="I32" s="214" t="str">
        <f>IF($A$32="","",C32-F32)</f>
        <v/>
      </c>
      <c r="J32" s="215"/>
      <c r="K32" s="216"/>
      <c r="L32" s="211" t="str">
        <f>IF($A$32="","",IF(C32=0,0,F32/C32))</f>
        <v/>
      </c>
      <c r="M32" s="211"/>
      <c r="N32" s="212"/>
      <c r="P32" s="181">
        <f t="shared" si="3"/>
        <v>0</v>
      </c>
      <c r="Q32" s="181">
        <f t="shared" si="4"/>
        <v>0</v>
      </c>
    </row>
    <row r="33" spans="1:17" ht="24.95" customHeight="1" x14ac:dyDescent="0.2">
      <c r="A33" s="222"/>
      <c r="B33" s="177" t="str">
        <f t="shared" si="20"/>
        <v/>
      </c>
      <c r="C33" s="216" t="str">
        <f>IF(A32="","",SUMIFS('rok 20XY-20XZ'!O21:O223,'rok 20XY-20XZ'!F21:F223,$R$9))</f>
        <v/>
      </c>
      <c r="D33" s="220"/>
      <c r="E33" s="220"/>
      <c r="F33" s="223"/>
      <c r="G33" s="223"/>
      <c r="H33" s="223"/>
      <c r="I33" s="214" t="str">
        <f t="shared" ref="I33:I37" si="21">IF($A$32="","",C33-F33)</f>
        <v/>
      </c>
      <c r="J33" s="215"/>
      <c r="K33" s="216"/>
      <c r="L33" s="211" t="str">
        <f t="shared" ref="L33:L37" si="22">IF($A$32="","",IF(C33=0,0,F33/C33))</f>
        <v/>
      </c>
      <c r="M33" s="211"/>
      <c r="N33" s="212"/>
      <c r="P33" s="181">
        <f t="shared" si="3"/>
        <v>0</v>
      </c>
      <c r="Q33" s="181">
        <f t="shared" si="4"/>
        <v>0</v>
      </c>
    </row>
    <row r="34" spans="1:17" ht="24.95" customHeight="1" x14ac:dyDescent="0.2">
      <c r="A34" s="222"/>
      <c r="B34" s="177" t="str">
        <f t="shared" si="20"/>
        <v/>
      </c>
      <c r="C34" s="216" t="str">
        <f>IF(A32="","",SUMIFS('rok 20XY-20XZ'!O21:O223,'rok 20XY-20XZ'!F21:F223,$R$10))</f>
        <v/>
      </c>
      <c r="D34" s="220"/>
      <c r="E34" s="220"/>
      <c r="F34" s="223"/>
      <c r="G34" s="223"/>
      <c r="H34" s="223"/>
      <c r="I34" s="214" t="str">
        <f t="shared" si="21"/>
        <v/>
      </c>
      <c r="J34" s="215"/>
      <c r="K34" s="216"/>
      <c r="L34" s="211" t="str">
        <f t="shared" si="22"/>
        <v/>
      </c>
      <c r="M34" s="211"/>
      <c r="N34" s="212"/>
      <c r="P34" s="181">
        <f t="shared" si="3"/>
        <v>0</v>
      </c>
      <c r="Q34" s="181">
        <f t="shared" si="4"/>
        <v>0</v>
      </c>
    </row>
    <row r="35" spans="1:17" ht="24.95" customHeight="1" x14ac:dyDescent="0.2">
      <c r="A35" s="222"/>
      <c r="B35" s="177" t="str">
        <f t="shared" si="20"/>
        <v/>
      </c>
      <c r="C35" s="216" t="str">
        <f>IF(A32="","",SUMIFS('rok 20XY-20XZ'!O21:O223,'rok 20XY-20XZ'!F21:F223,$R$11))</f>
        <v/>
      </c>
      <c r="D35" s="220"/>
      <c r="E35" s="220"/>
      <c r="F35" s="223"/>
      <c r="G35" s="223"/>
      <c r="H35" s="223"/>
      <c r="I35" s="214" t="str">
        <f t="shared" ref="I35" si="23">IF($A$32="","",C35-F35)</f>
        <v/>
      </c>
      <c r="J35" s="215"/>
      <c r="K35" s="216"/>
      <c r="L35" s="211" t="str">
        <f t="shared" ref="L35" si="24">IF($A$32="","",IF(C35=0,0,F35/C35))</f>
        <v/>
      </c>
      <c r="M35" s="211"/>
      <c r="N35" s="212"/>
      <c r="P35" s="181">
        <f t="shared" si="3"/>
        <v>0</v>
      </c>
      <c r="Q35" s="181">
        <f t="shared" si="4"/>
        <v>0</v>
      </c>
    </row>
    <row r="36" spans="1:17" ht="24.95" customHeight="1" x14ac:dyDescent="0.2">
      <c r="A36" s="222"/>
      <c r="B36" s="177" t="str">
        <f t="shared" si="20"/>
        <v/>
      </c>
      <c r="C36" s="216" t="str">
        <f>IF(A32="","",SUMIFS('rok 20XY-20XZ'!O21:O223,'rok 20XY-20XZ'!F21:F223,$R$12))</f>
        <v/>
      </c>
      <c r="D36" s="220"/>
      <c r="E36" s="220"/>
      <c r="F36" s="223"/>
      <c r="G36" s="223"/>
      <c r="H36" s="223"/>
      <c r="I36" s="214" t="str">
        <f t="shared" si="21"/>
        <v/>
      </c>
      <c r="J36" s="215"/>
      <c r="K36" s="216"/>
      <c r="L36" s="211" t="str">
        <f t="shared" si="22"/>
        <v/>
      </c>
      <c r="M36" s="211"/>
      <c r="N36" s="212"/>
      <c r="P36" s="181">
        <f t="shared" si="3"/>
        <v>0</v>
      </c>
      <c r="Q36" s="181">
        <f t="shared" si="4"/>
        <v>0</v>
      </c>
    </row>
    <row r="37" spans="1:17" ht="24.95" customHeight="1" thickBot="1" x14ac:dyDescent="0.25">
      <c r="A37" s="222"/>
      <c r="B37" s="178" t="str">
        <f t="shared" si="20"/>
        <v/>
      </c>
      <c r="C37" s="226" t="str">
        <f>IF(A32="","",SUMIFS('rok 20XY-20XZ'!O21:O223,'rok 20XY-20XZ'!F21:F223,$R$13))</f>
        <v/>
      </c>
      <c r="D37" s="227"/>
      <c r="E37" s="227"/>
      <c r="F37" s="224"/>
      <c r="G37" s="224"/>
      <c r="H37" s="224"/>
      <c r="I37" s="214" t="str">
        <f t="shared" si="21"/>
        <v/>
      </c>
      <c r="J37" s="215"/>
      <c r="K37" s="216"/>
      <c r="L37" s="211" t="str">
        <f t="shared" si="22"/>
        <v/>
      </c>
      <c r="M37" s="211"/>
      <c r="N37" s="212"/>
      <c r="P37" s="181">
        <f t="shared" si="3"/>
        <v>0</v>
      </c>
      <c r="Q37" s="181">
        <f t="shared" si="4"/>
        <v>0</v>
      </c>
    </row>
    <row r="38" spans="1:17" ht="24.95" customHeight="1" thickBot="1" x14ac:dyDescent="0.25">
      <c r="A38" s="179" t="s">
        <v>6</v>
      </c>
      <c r="B38" s="173"/>
      <c r="C38" s="208">
        <f>SUM(C8:E37)</f>
        <v>0</v>
      </c>
      <c r="D38" s="208"/>
      <c r="E38" s="208"/>
      <c r="F38" s="208">
        <f>SUM(F8:H37)</f>
        <v>0</v>
      </c>
      <c r="G38" s="208"/>
      <c r="H38" s="208"/>
      <c r="I38" s="208">
        <f>SUM(I8:K37)</f>
        <v>0</v>
      </c>
      <c r="J38" s="208"/>
      <c r="K38" s="208"/>
      <c r="L38" s="206">
        <f t="shared" ref="L38" si="25">IF(C38=0,0,F38/C38)</f>
        <v>0</v>
      </c>
      <c r="M38" s="206"/>
      <c r="N38" s="207"/>
    </row>
    <row r="42" spans="1:17" ht="15" customHeight="1" x14ac:dyDescent="0.2">
      <c r="A42" s="3"/>
      <c r="B42" s="3"/>
      <c r="F42" s="83"/>
      <c r="G42" s="3"/>
    </row>
    <row r="43" spans="1:17" ht="15" customHeight="1" x14ac:dyDescent="0.2">
      <c r="A43" s="3"/>
      <c r="B43" s="3"/>
      <c r="F43" s="83"/>
      <c r="G43" s="3"/>
    </row>
    <row r="44" spans="1:17" ht="15" customHeight="1" x14ac:dyDescent="0.2">
      <c r="A44" s="3"/>
      <c r="B44" s="3"/>
      <c r="F44" s="83"/>
      <c r="G44" s="3"/>
    </row>
    <row r="45" spans="1:17" ht="15" customHeight="1" x14ac:dyDescent="0.2">
      <c r="A45" s="3"/>
      <c r="B45" s="3"/>
      <c r="F45" s="83"/>
      <c r="G45" s="3"/>
    </row>
  </sheetData>
  <dataConsolidate/>
  <mergeCells count="135">
    <mergeCell ref="I11:K11"/>
    <mergeCell ref="L11:N11"/>
    <mergeCell ref="C23:E23"/>
    <mergeCell ref="C29:E29"/>
    <mergeCell ref="C35:E35"/>
    <mergeCell ref="F17:H17"/>
    <mergeCell ref="F23:H23"/>
    <mergeCell ref="F29:H29"/>
    <mergeCell ref="F35:H35"/>
    <mergeCell ref="I17:K17"/>
    <mergeCell ref="L17:N17"/>
    <mergeCell ref="L23:N23"/>
    <mergeCell ref="L29:N29"/>
    <mergeCell ref="L35:N35"/>
    <mergeCell ref="I23:K23"/>
    <mergeCell ref="I29:K29"/>
    <mergeCell ref="I35:K35"/>
    <mergeCell ref="C17:E17"/>
    <mergeCell ref="L34:N34"/>
    <mergeCell ref="L25:N25"/>
    <mergeCell ref="L26:N26"/>
    <mergeCell ref="L27:N27"/>
    <mergeCell ref="L28:N28"/>
    <mergeCell ref="L30:N30"/>
    <mergeCell ref="I32:K32"/>
    <mergeCell ref="I33:K33"/>
    <mergeCell ref="I34:K34"/>
    <mergeCell ref="L32:N32"/>
    <mergeCell ref="L33:N33"/>
    <mergeCell ref="L9:N9"/>
    <mergeCell ref="L10:N10"/>
    <mergeCell ref="L12:N12"/>
    <mergeCell ref="L13:N13"/>
    <mergeCell ref="L14:N14"/>
    <mergeCell ref="L15:N15"/>
    <mergeCell ref="L16:N16"/>
    <mergeCell ref="L18:N18"/>
    <mergeCell ref="L19:N19"/>
    <mergeCell ref="L20:N20"/>
    <mergeCell ref="L21:N21"/>
    <mergeCell ref="L22:N22"/>
    <mergeCell ref="L24:N24"/>
    <mergeCell ref="I26:K26"/>
    <mergeCell ref="I27:K27"/>
    <mergeCell ref="I28:K28"/>
    <mergeCell ref="I30:K30"/>
    <mergeCell ref="I31:K31"/>
    <mergeCell ref="L31:N31"/>
    <mergeCell ref="F33:H33"/>
    <mergeCell ref="F34:H34"/>
    <mergeCell ref="I9:K9"/>
    <mergeCell ref="I10:K10"/>
    <mergeCell ref="I12:K12"/>
    <mergeCell ref="I13:K13"/>
    <mergeCell ref="I14:K14"/>
    <mergeCell ref="I15:K15"/>
    <mergeCell ref="I16:K16"/>
    <mergeCell ref="I18:K18"/>
    <mergeCell ref="I19:K19"/>
    <mergeCell ref="I20:K20"/>
    <mergeCell ref="I21:K21"/>
    <mergeCell ref="I22:K22"/>
    <mergeCell ref="I24:K24"/>
    <mergeCell ref="I25:K25"/>
    <mergeCell ref="F27:H27"/>
    <mergeCell ref="F28:H28"/>
    <mergeCell ref="F30:H30"/>
    <mergeCell ref="F31:H31"/>
    <mergeCell ref="F32:H32"/>
    <mergeCell ref="F21:H21"/>
    <mergeCell ref="F14:H14"/>
    <mergeCell ref="A8:A13"/>
    <mergeCell ref="A14:A19"/>
    <mergeCell ref="A20:A25"/>
    <mergeCell ref="A26:A31"/>
    <mergeCell ref="F22:H22"/>
    <mergeCell ref="F24:H24"/>
    <mergeCell ref="C28:E28"/>
    <mergeCell ref="F25:H25"/>
    <mergeCell ref="F26:H26"/>
    <mergeCell ref="F15:H15"/>
    <mergeCell ref="F16:H16"/>
    <mergeCell ref="F18:H18"/>
    <mergeCell ref="F19:H19"/>
    <mergeCell ref="F20:H20"/>
    <mergeCell ref="C11:E11"/>
    <mergeCell ref="F11:H11"/>
    <mergeCell ref="A32:A37"/>
    <mergeCell ref="F36:H36"/>
    <mergeCell ref="F37:H37"/>
    <mergeCell ref="C7:E7"/>
    <mergeCell ref="C8:E8"/>
    <mergeCell ref="C36:E36"/>
    <mergeCell ref="C37:E37"/>
    <mergeCell ref="C9:E9"/>
    <mergeCell ref="C10:E10"/>
    <mergeCell ref="C18:E18"/>
    <mergeCell ref="C19:E19"/>
    <mergeCell ref="C20:E20"/>
    <mergeCell ref="C21:E21"/>
    <mergeCell ref="C22:E22"/>
    <mergeCell ref="C12:E12"/>
    <mergeCell ref="C13:E13"/>
    <mergeCell ref="C14:E14"/>
    <mergeCell ref="C15:E15"/>
    <mergeCell ref="C16:E16"/>
    <mergeCell ref="C30:E30"/>
    <mergeCell ref="F9:H9"/>
    <mergeCell ref="F10:H10"/>
    <mergeCell ref="F12:H12"/>
    <mergeCell ref="F13:H13"/>
    <mergeCell ref="B4:L4"/>
    <mergeCell ref="B5:L5"/>
    <mergeCell ref="L38:N38"/>
    <mergeCell ref="I38:K38"/>
    <mergeCell ref="F38:H38"/>
    <mergeCell ref="C38:E38"/>
    <mergeCell ref="L7:N7"/>
    <mergeCell ref="L8:N8"/>
    <mergeCell ref="L36:N36"/>
    <mergeCell ref="L37:N37"/>
    <mergeCell ref="I7:K7"/>
    <mergeCell ref="I8:K8"/>
    <mergeCell ref="I36:K36"/>
    <mergeCell ref="I37:K37"/>
    <mergeCell ref="F7:H7"/>
    <mergeCell ref="F8:H8"/>
    <mergeCell ref="C31:E31"/>
    <mergeCell ref="C32:E32"/>
    <mergeCell ref="C33:E33"/>
    <mergeCell ref="C34:E34"/>
    <mergeCell ref="C24:E24"/>
    <mergeCell ref="C25:E25"/>
    <mergeCell ref="C26:E26"/>
    <mergeCell ref="C27:E27"/>
  </mergeCells>
  <conditionalFormatting sqref="F8">
    <cfRule type="expression" dxfId="13" priority="15">
      <formula>P8=1</formula>
    </cfRule>
  </conditionalFormatting>
  <conditionalFormatting sqref="F9:F10 F12:F16 F18:F22 F24:F28 F30:F34 F36:F37">
    <cfRule type="expression" dxfId="12" priority="12">
      <formula>P9=1</formula>
    </cfRule>
  </conditionalFormatting>
  <conditionalFormatting sqref="F8">
    <cfRule type="expression" dxfId="11" priority="13">
      <formula>Q8=1</formula>
    </cfRule>
  </conditionalFormatting>
  <conditionalFormatting sqref="F9:F10 F12:F16 F18:F22 F24:F28 F30:F34 F36:F37">
    <cfRule type="expression" dxfId="10" priority="11">
      <formula>Q9=1</formula>
    </cfRule>
  </conditionalFormatting>
  <conditionalFormatting sqref="F11">
    <cfRule type="expression" dxfId="9" priority="10">
      <formula>P11=1</formula>
    </cfRule>
  </conditionalFormatting>
  <conditionalFormatting sqref="F11">
    <cfRule type="expression" dxfId="8" priority="9">
      <formula>Q11=1</formula>
    </cfRule>
  </conditionalFormatting>
  <conditionalFormatting sqref="F17">
    <cfRule type="expression" dxfId="7" priority="8">
      <formula>P17=1</formula>
    </cfRule>
  </conditionalFormatting>
  <conditionalFormatting sqref="F17">
    <cfRule type="expression" dxfId="6" priority="7">
      <formula>Q17=1</formula>
    </cfRule>
  </conditionalFormatting>
  <conditionalFormatting sqref="F23">
    <cfRule type="expression" dxfId="5" priority="6">
      <formula>P23=1</formula>
    </cfRule>
  </conditionalFormatting>
  <conditionalFormatting sqref="F23">
    <cfRule type="expression" dxfId="4" priority="5">
      <formula>Q23=1</formula>
    </cfRule>
  </conditionalFormatting>
  <conditionalFormatting sqref="F29">
    <cfRule type="expression" dxfId="3" priority="4">
      <formula>P29=1</formula>
    </cfRule>
  </conditionalFormatting>
  <conditionalFormatting sqref="F29">
    <cfRule type="expression" dxfId="2" priority="3">
      <formula>Q29=1</formula>
    </cfRule>
  </conditionalFormatting>
  <conditionalFormatting sqref="F35">
    <cfRule type="expression" dxfId="1" priority="2">
      <formula>P35=1</formula>
    </cfRule>
  </conditionalFormatting>
  <conditionalFormatting sqref="F35">
    <cfRule type="expression" dxfId="0" priority="1">
      <formula>Q35=1</formula>
    </cfRule>
  </conditionalFormatting>
  <dataValidations disablePrompts="1" count="1">
    <dataValidation allowBlank="1" showInputMessage="1" showErrorMessage="1" prompt="Vypĺňa sa na hárku rok 20XY-20XZ" sqref="B4:B5"/>
  </dataValidations>
  <printOptions horizontalCentered="1"/>
  <pageMargins left="0.19685039370078741" right="0.19685039370078741" top="0.59055118110236227" bottom="0.59055118110236227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N17"/>
  <sheetViews>
    <sheetView zoomScaleNormal="100" workbookViewId="0">
      <selection activeCell="A13" sqref="A13"/>
    </sheetView>
  </sheetViews>
  <sheetFormatPr defaultRowHeight="12" x14ac:dyDescent="0.2"/>
  <cols>
    <col min="1" max="1" width="12.28515625" style="1" customWidth="1"/>
    <col min="2" max="13" width="10.7109375" style="1" customWidth="1"/>
    <col min="14" max="14" width="15.140625" style="1" customWidth="1"/>
    <col min="15" max="16384" width="9.140625" style="1"/>
  </cols>
  <sheetData>
    <row r="1" spans="1:14" x14ac:dyDescent="0.2">
      <c r="A1" s="2" t="s">
        <v>35</v>
      </c>
    </row>
    <row r="2" spans="1:14" x14ac:dyDescent="0.2">
      <c r="A2" s="2" t="s">
        <v>33</v>
      </c>
    </row>
    <row r="4" spans="1:14" x14ac:dyDescent="0.2">
      <c r="B4" s="85" t="s">
        <v>43</v>
      </c>
      <c r="C4" s="236" t="str">
        <f>IF('rok 20XY-20XZ'!D5="","",TRANSPOSE('rok 20XY-20XZ'!D5))</f>
        <v/>
      </c>
      <c r="D4" s="236"/>
      <c r="E4" s="236"/>
      <c r="F4" s="236"/>
      <c r="G4" s="236"/>
      <c r="H4" s="236"/>
      <c r="I4" s="236"/>
    </row>
    <row r="5" spans="1:14" x14ac:dyDescent="0.2">
      <c r="B5" s="85" t="s">
        <v>44</v>
      </c>
      <c r="C5" s="237" t="str">
        <f>IF('rok 20XY-20XZ'!D6="","",TRANSPOSE('rok 20XY-20XZ'!D6))</f>
        <v/>
      </c>
      <c r="D5" s="237"/>
      <c r="E5" s="237"/>
      <c r="F5" s="237"/>
      <c r="G5" s="237"/>
      <c r="H5" s="237"/>
      <c r="I5" s="237"/>
    </row>
    <row r="6" spans="1:14" ht="12.75" thickBot="1" x14ac:dyDescent="0.25"/>
    <row r="7" spans="1:14" ht="24.95" customHeight="1" x14ac:dyDescent="0.2">
      <c r="A7" s="232" t="s">
        <v>15</v>
      </c>
      <c r="B7" s="230" t="s">
        <v>46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4" t="s">
        <v>32</v>
      </c>
    </row>
    <row r="8" spans="1:14" ht="24.95" customHeight="1" thickBot="1" x14ac:dyDescent="0.25">
      <c r="A8" s="233"/>
      <c r="B8" s="91" t="s">
        <v>20</v>
      </c>
      <c r="C8" s="75" t="s">
        <v>21</v>
      </c>
      <c r="D8" s="75" t="s">
        <v>22</v>
      </c>
      <c r="E8" s="75" t="s">
        <v>23</v>
      </c>
      <c r="F8" s="75" t="s">
        <v>24</v>
      </c>
      <c r="G8" s="75" t="s">
        <v>25</v>
      </c>
      <c r="H8" s="75" t="s">
        <v>26</v>
      </c>
      <c r="I8" s="75" t="s">
        <v>27</v>
      </c>
      <c r="J8" s="75" t="s">
        <v>28</v>
      </c>
      <c r="K8" s="75" t="s">
        <v>29</v>
      </c>
      <c r="L8" s="75" t="s">
        <v>30</v>
      </c>
      <c r="M8" s="75" t="s">
        <v>31</v>
      </c>
      <c r="N8" s="235"/>
    </row>
    <row r="9" spans="1:14" ht="24.95" customHeight="1" x14ac:dyDescent="0.2">
      <c r="A9" s="76" t="str">
        <f>IF(OR('rok 20XY-20XZ'!K12="vyberte rok",'rok 20XY-20XZ'!K12=""),"",'rok 20XY-20XZ'!K12)</f>
        <v/>
      </c>
      <c r="B9" s="92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8">
        <f>SUM(B9:M9)</f>
        <v>0</v>
      </c>
    </row>
    <row r="10" spans="1:14" ht="24.95" customHeight="1" x14ac:dyDescent="0.2">
      <c r="A10" s="76" t="str">
        <f>IF('rok 20XY-20XZ'!L12="","",'rok 20XY-20XZ'!L12)</f>
        <v/>
      </c>
      <c r="B10" s="92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8">
        <f>SUM(B10:M10)</f>
        <v>0</v>
      </c>
    </row>
    <row r="11" spans="1:14" ht="24.95" customHeight="1" x14ac:dyDescent="0.2">
      <c r="A11" s="76" t="str">
        <f>IF('rok 20XY-20XZ'!M12="","",'rok 20XY-20XZ'!M12)</f>
        <v/>
      </c>
      <c r="B11" s="9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79">
        <f t="shared" ref="N11:N14" si="0">SUM(B11:M11)</f>
        <v>0</v>
      </c>
    </row>
    <row r="12" spans="1:14" ht="24.95" customHeight="1" x14ac:dyDescent="0.2">
      <c r="A12" s="76" t="str">
        <f>IF('rok 20XY-20XZ'!N12="","",'rok 20XY-20XZ'!N12)</f>
        <v/>
      </c>
      <c r="B12" s="9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79">
        <f t="shared" si="0"/>
        <v>0</v>
      </c>
    </row>
    <row r="13" spans="1:14" ht="24.95" customHeight="1" x14ac:dyDescent="0.2">
      <c r="A13" s="76" t="str">
        <f>IF('rok 20XY-20XZ'!O12="","",'rok 20XY-20XZ'!O12)</f>
        <v/>
      </c>
      <c r="B13" s="9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79">
        <f t="shared" si="0"/>
        <v>0</v>
      </c>
    </row>
    <row r="14" spans="1:14" ht="24.95" customHeight="1" thickBot="1" x14ac:dyDescent="0.25">
      <c r="A14" s="95" t="s">
        <v>6</v>
      </c>
      <c r="B14" s="94">
        <f t="shared" ref="B14:M14" si="1">SUM(B9:B13)</f>
        <v>0</v>
      </c>
      <c r="C14" s="80">
        <f t="shared" si="1"/>
        <v>0</v>
      </c>
      <c r="D14" s="80">
        <f t="shared" si="1"/>
        <v>0</v>
      </c>
      <c r="E14" s="80">
        <f t="shared" si="1"/>
        <v>0</v>
      </c>
      <c r="F14" s="80">
        <f t="shared" si="1"/>
        <v>0</v>
      </c>
      <c r="G14" s="80">
        <f t="shared" si="1"/>
        <v>0</v>
      </c>
      <c r="H14" s="80">
        <f t="shared" si="1"/>
        <v>0</v>
      </c>
      <c r="I14" s="80">
        <f t="shared" si="1"/>
        <v>0</v>
      </c>
      <c r="J14" s="80">
        <f t="shared" si="1"/>
        <v>0</v>
      </c>
      <c r="K14" s="80">
        <f t="shared" si="1"/>
        <v>0</v>
      </c>
      <c r="L14" s="80">
        <f t="shared" si="1"/>
        <v>0</v>
      </c>
      <c r="M14" s="80">
        <f t="shared" si="1"/>
        <v>0</v>
      </c>
      <c r="N14" s="81">
        <f t="shared" si="0"/>
        <v>0</v>
      </c>
    </row>
    <row r="15" spans="1:14" ht="24.95" customHeight="1" x14ac:dyDescent="0.2"/>
    <row r="16" spans="1:14" ht="24.95" customHeight="1" x14ac:dyDescent="0.2"/>
    <row r="17" ht="24.95" customHeight="1" x14ac:dyDescent="0.2"/>
  </sheetData>
  <mergeCells count="5">
    <mergeCell ref="B7:M7"/>
    <mergeCell ref="A7:A8"/>
    <mergeCell ref="N7:N8"/>
    <mergeCell ref="C4:I4"/>
    <mergeCell ref="C5:I5"/>
  </mergeCells>
  <dataValidations count="2">
    <dataValidation allowBlank="1" showInputMessage="1" showErrorMessage="1" prompt="Vypĺňa sa na hárku rok 20XY-20XZ" sqref="C4:I4"/>
    <dataValidation allowBlank="1" showInputMessage="1" showErrorMessage="1" prompt="Vypĺňa sa na hárku rok 20XY-20XZ" sqref="C5:I5"/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0" orientation="landscape" r:id="rId1"/>
  <ignoredErrors>
    <ignoredError sqref="N11:N13 N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0"/>
  <sheetViews>
    <sheetView showGridLines="0" workbookViewId="0">
      <selection activeCell="A2" sqref="A2"/>
    </sheetView>
  </sheetViews>
  <sheetFormatPr defaultRowHeight="12.75" x14ac:dyDescent="0.25"/>
  <cols>
    <col min="1" max="1" width="6.7109375" style="139" customWidth="1"/>
    <col min="2" max="2" width="3.7109375" style="124" customWidth="1"/>
    <col min="3" max="3" width="13" style="125" customWidth="1"/>
    <col min="4" max="4" width="51.85546875" style="126" customWidth="1"/>
    <col min="5" max="5" width="11.28515625" style="127" customWidth="1"/>
    <col min="6" max="6" width="7.28515625" style="131" customWidth="1"/>
    <col min="7" max="7" width="8.7109375" style="129" customWidth="1"/>
    <col min="8" max="10" width="9.7109375" style="129" hidden="1" customWidth="1"/>
    <col min="11" max="11" width="7.42578125" style="130" hidden="1" customWidth="1"/>
    <col min="12" max="12" width="8.28515625" style="130" hidden="1" customWidth="1"/>
    <col min="13" max="13" width="7.140625" style="127" hidden="1" customWidth="1"/>
    <col min="14" max="14" width="7" style="127" hidden="1" customWidth="1"/>
    <col min="15" max="15" width="3.5703125" style="131" hidden="1" customWidth="1"/>
    <col min="16" max="16" width="12.7109375" style="131" hidden="1" customWidth="1"/>
    <col min="17" max="19" width="11.28515625" style="127" hidden="1" customWidth="1"/>
    <col min="20" max="20" width="10.5703125" style="132" hidden="1" customWidth="1"/>
    <col min="21" max="21" width="10.28515625" style="132" hidden="1" customWidth="1"/>
    <col min="22" max="22" width="5.7109375" style="132" hidden="1" customWidth="1"/>
    <col min="23" max="23" width="0" style="127" hidden="1" customWidth="1"/>
    <col min="24" max="25" width="0" style="131" hidden="1" customWidth="1"/>
    <col min="26" max="26" width="7.5703125" style="125" hidden="1" customWidth="1"/>
    <col min="27" max="27" width="24.85546875" style="125" hidden="1" customWidth="1"/>
    <col min="28" max="28" width="4.28515625" style="131" customWidth="1"/>
    <col min="29" max="29" width="8.28515625" style="131" customWidth="1"/>
    <col min="30" max="30" width="8.7109375" style="131" customWidth="1"/>
    <col min="31" max="34" width="9.140625" style="131"/>
    <col min="35" max="256" width="9.140625" style="97"/>
    <col min="257" max="257" width="6.7109375" style="97" customWidth="1"/>
    <col min="258" max="258" width="3.7109375" style="97" customWidth="1"/>
    <col min="259" max="259" width="13" style="97" customWidth="1"/>
    <col min="260" max="260" width="51.85546875" style="97" customWidth="1"/>
    <col min="261" max="261" width="11.28515625" style="97" customWidth="1"/>
    <col min="262" max="262" width="7.28515625" style="97" customWidth="1"/>
    <col min="263" max="263" width="8.7109375" style="97" customWidth="1"/>
    <col min="264" max="266" width="9.7109375" style="97" customWidth="1"/>
    <col min="267" max="267" width="7.42578125" style="97" customWidth="1"/>
    <col min="268" max="268" width="8.28515625" style="97" customWidth="1"/>
    <col min="269" max="269" width="7.140625" style="97" customWidth="1"/>
    <col min="270" max="270" width="7" style="97" customWidth="1"/>
    <col min="271" max="271" width="3.5703125" style="97" customWidth="1"/>
    <col min="272" max="272" width="12.7109375" style="97" customWidth="1"/>
    <col min="273" max="275" width="11.28515625" style="97" customWidth="1"/>
    <col min="276" max="276" width="10.5703125" style="97" customWidth="1"/>
    <col min="277" max="277" width="10.28515625" style="97" customWidth="1"/>
    <col min="278" max="278" width="5.7109375" style="97" customWidth="1"/>
    <col min="279" max="281" width="9.140625" style="97"/>
    <col min="282" max="282" width="7.5703125" style="97" customWidth="1"/>
    <col min="283" max="283" width="24.85546875" style="97" customWidth="1"/>
    <col min="284" max="284" width="4.28515625" style="97" customWidth="1"/>
    <col min="285" max="285" width="8.28515625" style="97" customWidth="1"/>
    <col min="286" max="286" width="8.7109375" style="97" customWidth="1"/>
    <col min="287" max="512" width="9.140625" style="97"/>
    <col min="513" max="513" width="6.7109375" style="97" customWidth="1"/>
    <col min="514" max="514" width="3.7109375" style="97" customWidth="1"/>
    <col min="515" max="515" width="13" style="97" customWidth="1"/>
    <col min="516" max="516" width="51.85546875" style="97" customWidth="1"/>
    <col min="517" max="517" width="11.28515625" style="97" customWidth="1"/>
    <col min="518" max="518" width="7.28515625" style="97" customWidth="1"/>
    <col min="519" max="519" width="8.7109375" style="97" customWidth="1"/>
    <col min="520" max="522" width="9.7109375" style="97" customWidth="1"/>
    <col min="523" max="523" width="7.42578125" style="97" customWidth="1"/>
    <col min="524" max="524" width="8.28515625" style="97" customWidth="1"/>
    <col min="525" max="525" width="7.140625" style="97" customWidth="1"/>
    <col min="526" max="526" width="7" style="97" customWidth="1"/>
    <col min="527" max="527" width="3.5703125" style="97" customWidth="1"/>
    <col min="528" max="528" width="12.7109375" style="97" customWidth="1"/>
    <col min="529" max="531" width="11.28515625" style="97" customWidth="1"/>
    <col min="532" max="532" width="10.5703125" style="97" customWidth="1"/>
    <col min="533" max="533" width="10.28515625" style="97" customWidth="1"/>
    <col min="534" max="534" width="5.7109375" style="97" customWidth="1"/>
    <col min="535" max="537" width="9.140625" style="97"/>
    <col min="538" max="538" width="7.5703125" style="97" customWidth="1"/>
    <col min="539" max="539" width="24.85546875" style="97" customWidth="1"/>
    <col min="540" max="540" width="4.28515625" style="97" customWidth="1"/>
    <col min="541" max="541" width="8.28515625" style="97" customWidth="1"/>
    <col min="542" max="542" width="8.7109375" style="97" customWidth="1"/>
    <col min="543" max="768" width="9.140625" style="97"/>
    <col min="769" max="769" width="6.7109375" style="97" customWidth="1"/>
    <col min="770" max="770" width="3.7109375" style="97" customWidth="1"/>
    <col min="771" max="771" width="13" style="97" customWidth="1"/>
    <col min="772" max="772" width="51.85546875" style="97" customWidth="1"/>
    <col min="773" max="773" width="11.28515625" style="97" customWidth="1"/>
    <col min="774" max="774" width="7.28515625" style="97" customWidth="1"/>
    <col min="775" max="775" width="8.7109375" style="97" customWidth="1"/>
    <col min="776" max="778" width="9.7109375" style="97" customWidth="1"/>
    <col min="779" max="779" width="7.42578125" style="97" customWidth="1"/>
    <col min="780" max="780" width="8.28515625" style="97" customWidth="1"/>
    <col min="781" max="781" width="7.140625" style="97" customWidth="1"/>
    <col min="782" max="782" width="7" style="97" customWidth="1"/>
    <col min="783" max="783" width="3.5703125" style="97" customWidth="1"/>
    <col min="784" max="784" width="12.7109375" style="97" customWidth="1"/>
    <col min="785" max="787" width="11.28515625" style="97" customWidth="1"/>
    <col min="788" max="788" width="10.5703125" style="97" customWidth="1"/>
    <col min="789" max="789" width="10.28515625" style="97" customWidth="1"/>
    <col min="790" max="790" width="5.7109375" style="97" customWidth="1"/>
    <col min="791" max="793" width="9.140625" style="97"/>
    <col min="794" max="794" width="7.5703125" style="97" customWidth="1"/>
    <col min="795" max="795" width="24.85546875" style="97" customWidth="1"/>
    <col min="796" max="796" width="4.28515625" style="97" customWidth="1"/>
    <col min="797" max="797" width="8.28515625" style="97" customWidth="1"/>
    <col min="798" max="798" width="8.7109375" style="97" customWidth="1"/>
    <col min="799" max="1024" width="9.140625" style="97"/>
    <col min="1025" max="1025" width="6.7109375" style="97" customWidth="1"/>
    <col min="1026" max="1026" width="3.7109375" style="97" customWidth="1"/>
    <col min="1027" max="1027" width="13" style="97" customWidth="1"/>
    <col min="1028" max="1028" width="51.85546875" style="97" customWidth="1"/>
    <col min="1029" max="1029" width="11.28515625" style="97" customWidth="1"/>
    <col min="1030" max="1030" width="7.28515625" style="97" customWidth="1"/>
    <col min="1031" max="1031" width="8.7109375" style="97" customWidth="1"/>
    <col min="1032" max="1034" width="9.7109375" style="97" customWidth="1"/>
    <col min="1035" max="1035" width="7.42578125" style="97" customWidth="1"/>
    <col min="1036" max="1036" width="8.28515625" style="97" customWidth="1"/>
    <col min="1037" max="1037" width="7.140625" style="97" customWidth="1"/>
    <col min="1038" max="1038" width="7" style="97" customWidth="1"/>
    <col min="1039" max="1039" width="3.5703125" style="97" customWidth="1"/>
    <col min="1040" max="1040" width="12.7109375" style="97" customWidth="1"/>
    <col min="1041" max="1043" width="11.28515625" style="97" customWidth="1"/>
    <col min="1044" max="1044" width="10.5703125" style="97" customWidth="1"/>
    <col min="1045" max="1045" width="10.28515625" style="97" customWidth="1"/>
    <col min="1046" max="1046" width="5.7109375" style="97" customWidth="1"/>
    <col min="1047" max="1049" width="9.140625" style="97"/>
    <col min="1050" max="1050" width="7.5703125" style="97" customWidth="1"/>
    <col min="1051" max="1051" width="24.85546875" style="97" customWidth="1"/>
    <col min="1052" max="1052" width="4.28515625" style="97" customWidth="1"/>
    <col min="1053" max="1053" width="8.28515625" style="97" customWidth="1"/>
    <col min="1054" max="1054" width="8.7109375" style="97" customWidth="1"/>
    <col min="1055" max="1280" width="9.140625" style="97"/>
    <col min="1281" max="1281" width="6.7109375" style="97" customWidth="1"/>
    <col min="1282" max="1282" width="3.7109375" style="97" customWidth="1"/>
    <col min="1283" max="1283" width="13" style="97" customWidth="1"/>
    <col min="1284" max="1284" width="51.85546875" style="97" customWidth="1"/>
    <col min="1285" max="1285" width="11.28515625" style="97" customWidth="1"/>
    <col min="1286" max="1286" width="7.28515625" style="97" customWidth="1"/>
    <col min="1287" max="1287" width="8.7109375" style="97" customWidth="1"/>
    <col min="1288" max="1290" width="9.7109375" style="97" customWidth="1"/>
    <col min="1291" max="1291" width="7.42578125" style="97" customWidth="1"/>
    <col min="1292" max="1292" width="8.28515625" style="97" customWidth="1"/>
    <col min="1293" max="1293" width="7.140625" style="97" customWidth="1"/>
    <col min="1294" max="1294" width="7" style="97" customWidth="1"/>
    <col min="1295" max="1295" width="3.5703125" style="97" customWidth="1"/>
    <col min="1296" max="1296" width="12.7109375" style="97" customWidth="1"/>
    <col min="1297" max="1299" width="11.28515625" style="97" customWidth="1"/>
    <col min="1300" max="1300" width="10.5703125" style="97" customWidth="1"/>
    <col min="1301" max="1301" width="10.28515625" style="97" customWidth="1"/>
    <col min="1302" max="1302" width="5.7109375" style="97" customWidth="1"/>
    <col min="1303" max="1305" width="9.140625" style="97"/>
    <col min="1306" max="1306" width="7.5703125" style="97" customWidth="1"/>
    <col min="1307" max="1307" width="24.85546875" style="97" customWidth="1"/>
    <col min="1308" max="1308" width="4.28515625" style="97" customWidth="1"/>
    <col min="1309" max="1309" width="8.28515625" style="97" customWidth="1"/>
    <col min="1310" max="1310" width="8.7109375" style="97" customWidth="1"/>
    <col min="1311" max="1536" width="9.140625" style="97"/>
    <col min="1537" max="1537" width="6.7109375" style="97" customWidth="1"/>
    <col min="1538" max="1538" width="3.7109375" style="97" customWidth="1"/>
    <col min="1539" max="1539" width="13" style="97" customWidth="1"/>
    <col min="1540" max="1540" width="51.85546875" style="97" customWidth="1"/>
    <col min="1541" max="1541" width="11.28515625" style="97" customWidth="1"/>
    <col min="1542" max="1542" width="7.28515625" style="97" customWidth="1"/>
    <col min="1543" max="1543" width="8.7109375" style="97" customWidth="1"/>
    <col min="1544" max="1546" width="9.7109375" style="97" customWidth="1"/>
    <col min="1547" max="1547" width="7.42578125" style="97" customWidth="1"/>
    <col min="1548" max="1548" width="8.28515625" style="97" customWidth="1"/>
    <col min="1549" max="1549" width="7.140625" style="97" customWidth="1"/>
    <col min="1550" max="1550" width="7" style="97" customWidth="1"/>
    <col min="1551" max="1551" width="3.5703125" style="97" customWidth="1"/>
    <col min="1552" max="1552" width="12.7109375" style="97" customWidth="1"/>
    <col min="1553" max="1555" width="11.28515625" style="97" customWidth="1"/>
    <col min="1556" max="1556" width="10.5703125" style="97" customWidth="1"/>
    <col min="1557" max="1557" width="10.28515625" style="97" customWidth="1"/>
    <col min="1558" max="1558" width="5.7109375" style="97" customWidth="1"/>
    <col min="1559" max="1561" width="9.140625" style="97"/>
    <col min="1562" max="1562" width="7.5703125" style="97" customWidth="1"/>
    <col min="1563" max="1563" width="24.85546875" style="97" customWidth="1"/>
    <col min="1564" max="1564" width="4.28515625" style="97" customWidth="1"/>
    <col min="1565" max="1565" width="8.28515625" style="97" customWidth="1"/>
    <col min="1566" max="1566" width="8.7109375" style="97" customWidth="1"/>
    <col min="1567" max="1792" width="9.140625" style="97"/>
    <col min="1793" max="1793" width="6.7109375" style="97" customWidth="1"/>
    <col min="1794" max="1794" width="3.7109375" style="97" customWidth="1"/>
    <col min="1795" max="1795" width="13" style="97" customWidth="1"/>
    <col min="1796" max="1796" width="51.85546875" style="97" customWidth="1"/>
    <col min="1797" max="1797" width="11.28515625" style="97" customWidth="1"/>
    <col min="1798" max="1798" width="7.28515625" style="97" customWidth="1"/>
    <col min="1799" max="1799" width="8.7109375" style="97" customWidth="1"/>
    <col min="1800" max="1802" width="9.7109375" style="97" customWidth="1"/>
    <col min="1803" max="1803" width="7.42578125" style="97" customWidth="1"/>
    <col min="1804" max="1804" width="8.28515625" style="97" customWidth="1"/>
    <col min="1805" max="1805" width="7.140625" style="97" customWidth="1"/>
    <col min="1806" max="1806" width="7" style="97" customWidth="1"/>
    <col min="1807" max="1807" width="3.5703125" style="97" customWidth="1"/>
    <col min="1808" max="1808" width="12.7109375" style="97" customWidth="1"/>
    <col min="1809" max="1811" width="11.28515625" style="97" customWidth="1"/>
    <col min="1812" max="1812" width="10.5703125" style="97" customWidth="1"/>
    <col min="1813" max="1813" width="10.28515625" style="97" customWidth="1"/>
    <col min="1814" max="1814" width="5.7109375" style="97" customWidth="1"/>
    <col min="1815" max="1817" width="9.140625" style="97"/>
    <col min="1818" max="1818" width="7.5703125" style="97" customWidth="1"/>
    <col min="1819" max="1819" width="24.85546875" style="97" customWidth="1"/>
    <col min="1820" max="1820" width="4.28515625" style="97" customWidth="1"/>
    <col min="1821" max="1821" width="8.28515625" style="97" customWidth="1"/>
    <col min="1822" max="1822" width="8.7109375" style="97" customWidth="1"/>
    <col min="1823" max="2048" width="9.140625" style="97"/>
    <col min="2049" max="2049" width="6.7109375" style="97" customWidth="1"/>
    <col min="2050" max="2050" width="3.7109375" style="97" customWidth="1"/>
    <col min="2051" max="2051" width="13" style="97" customWidth="1"/>
    <col min="2052" max="2052" width="51.85546875" style="97" customWidth="1"/>
    <col min="2053" max="2053" width="11.28515625" style="97" customWidth="1"/>
    <col min="2054" max="2054" width="7.28515625" style="97" customWidth="1"/>
    <col min="2055" max="2055" width="8.7109375" style="97" customWidth="1"/>
    <col min="2056" max="2058" width="9.7109375" style="97" customWidth="1"/>
    <col min="2059" max="2059" width="7.42578125" style="97" customWidth="1"/>
    <col min="2060" max="2060" width="8.28515625" style="97" customWidth="1"/>
    <col min="2061" max="2061" width="7.140625" style="97" customWidth="1"/>
    <col min="2062" max="2062" width="7" style="97" customWidth="1"/>
    <col min="2063" max="2063" width="3.5703125" style="97" customWidth="1"/>
    <col min="2064" max="2064" width="12.7109375" style="97" customWidth="1"/>
    <col min="2065" max="2067" width="11.28515625" style="97" customWidth="1"/>
    <col min="2068" max="2068" width="10.5703125" style="97" customWidth="1"/>
    <col min="2069" max="2069" width="10.28515625" style="97" customWidth="1"/>
    <col min="2070" max="2070" width="5.7109375" style="97" customWidth="1"/>
    <col min="2071" max="2073" width="9.140625" style="97"/>
    <col min="2074" max="2074" width="7.5703125" style="97" customWidth="1"/>
    <col min="2075" max="2075" width="24.85546875" style="97" customWidth="1"/>
    <col min="2076" max="2076" width="4.28515625" style="97" customWidth="1"/>
    <col min="2077" max="2077" width="8.28515625" style="97" customWidth="1"/>
    <col min="2078" max="2078" width="8.7109375" style="97" customWidth="1"/>
    <col min="2079" max="2304" width="9.140625" style="97"/>
    <col min="2305" max="2305" width="6.7109375" style="97" customWidth="1"/>
    <col min="2306" max="2306" width="3.7109375" style="97" customWidth="1"/>
    <col min="2307" max="2307" width="13" style="97" customWidth="1"/>
    <col min="2308" max="2308" width="51.85546875" style="97" customWidth="1"/>
    <col min="2309" max="2309" width="11.28515625" style="97" customWidth="1"/>
    <col min="2310" max="2310" width="7.28515625" style="97" customWidth="1"/>
    <col min="2311" max="2311" width="8.7109375" style="97" customWidth="1"/>
    <col min="2312" max="2314" width="9.7109375" style="97" customWidth="1"/>
    <col min="2315" max="2315" width="7.42578125" style="97" customWidth="1"/>
    <col min="2316" max="2316" width="8.28515625" style="97" customWidth="1"/>
    <col min="2317" max="2317" width="7.140625" style="97" customWidth="1"/>
    <col min="2318" max="2318" width="7" style="97" customWidth="1"/>
    <col min="2319" max="2319" width="3.5703125" style="97" customWidth="1"/>
    <col min="2320" max="2320" width="12.7109375" style="97" customWidth="1"/>
    <col min="2321" max="2323" width="11.28515625" style="97" customWidth="1"/>
    <col min="2324" max="2324" width="10.5703125" style="97" customWidth="1"/>
    <col min="2325" max="2325" width="10.28515625" style="97" customWidth="1"/>
    <col min="2326" max="2326" width="5.7109375" style="97" customWidth="1"/>
    <col min="2327" max="2329" width="9.140625" style="97"/>
    <col min="2330" max="2330" width="7.5703125" style="97" customWidth="1"/>
    <col min="2331" max="2331" width="24.85546875" style="97" customWidth="1"/>
    <col min="2332" max="2332" width="4.28515625" style="97" customWidth="1"/>
    <col min="2333" max="2333" width="8.28515625" style="97" customWidth="1"/>
    <col min="2334" max="2334" width="8.7109375" style="97" customWidth="1"/>
    <col min="2335" max="2560" width="9.140625" style="97"/>
    <col min="2561" max="2561" width="6.7109375" style="97" customWidth="1"/>
    <col min="2562" max="2562" width="3.7109375" style="97" customWidth="1"/>
    <col min="2563" max="2563" width="13" style="97" customWidth="1"/>
    <col min="2564" max="2564" width="51.85546875" style="97" customWidth="1"/>
    <col min="2565" max="2565" width="11.28515625" style="97" customWidth="1"/>
    <col min="2566" max="2566" width="7.28515625" style="97" customWidth="1"/>
    <col min="2567" max="2567" width="8.7109375" style="97" customWidth="1"/>
    <col min="2568" max="2570" width="9.7109375" style="97" customWidth="1"/>
    <col min="2571" max="2571" width="7.42578125" style="97" customWidth="1"/>
    <col min="2572" max="2572" width="8.28515625" style="97" customWidth="1"/>
    <col min="2573" max="2573" width="7.140625" style="97" customWidth="1"/>
    <col min="2574" max="2574" width="7" style="97" customWidth="1"/>
    <col min="2575" max="2575" width="3.5703125" style="97" customWidth="1"/>
    <col min="2576" max="2576" width="12.7109375" style="97" customWidth="1"/>
    <col min="2577" max="2579" width="11.28515625" style="97" customWidth="1"/>
    <col min="2580" max="2580" width="10.5703125" style="97" customWidth="1"/>
    <col min="2581" max="2581" width="10.28515625" style="97" customWidth="1"/>
    <col min="2582" max="2582" width="5.7109375" style="97" customWidth="1"/>
    <col min="2583" max="2585" width="9.140625" style="97"/>
    <col min="2586" max="2586" width="7.5703125" style="97" customWidth="1"/>
    <col min="2587" max="2587" width="24.85546875" style="97" customWidth="1"/>
    <col min="2588" max="2588" width="4.28515625" style="97" customWidth="1"/>
    <col min="2589" max="2589" width="8.28515625" style="97" customWidth="1"/>
    <col min="2590" max="2590" width="8.7109375" style="97" customWidth="1"/>
    <col min="2591" max="2816" width="9.140625" style="97"/>
    <col min="2817" max="2817" width="6.7109375" style="97" customWidth="1"/>
    <col min="2818" max="2818" width="3.7109375" style="97" customWidth="1"/>
    <col min="2819" max="2819" width="13" style="97" customWidth="1"/>
    <col min="2820" max="2820" width="51.85546875" style="97" customWidth="1"/>
    <col min="2821" max="2821" width="11.28515625" style="97" customWidth="1"/>
    <col min="2822" max="2822" width="7.28515625" style="97" customWidth="1"/>
    <col min="2823" max="2823" width="8.7109375" style="97" customWidth="1"/>
    <col min="2824" max="2826" width="9.7109375" style="97" customWidth="1"/>
    <col min="2827" max="2827" width="7.42578125" style="97" customWidth="1"/>
    <col min="2828" max="2828" width="8.28515625" style="97" customWidth="1"/>
    <col min="2829" max="2829" width="7.140625" style="97" customWidth="1"/>
    <col min="2830" max="2830" width="7" style="97" customWidth="1"/>
    <col min="2831" max="2831" width="3.5703125" style="97" customWidth="1"/>
    <col min="2832" max="2832" width="12.7109375" style="97" customWidth="1"/>
    <col min="2833" max="2835" width="11.28515625" style="97" customWidth="1"/>
    <col min="2836" max="2836" width="10.5703125" style="97" customWidth="1"/>
    <col min="2837" max="2837" width="10.28515625" style="97" customWidth="1"/>
    <col min="2838" max="2838" width="5.7109375" style="97" customWidth="1"/>
    <col min="2839" max="2841" width="9.140625" style="97"/>
    <col min="2842" max="2842" width="7.5703125" style="97" customWidth="1"/>
    <col min="2843" max="2843" width="24.85546875" style="97" customWidth="1"/>
    <col min="2844" max="2844" width="4.28515625" style="97" customWidth="1"/>
    <col min="2845" max="2845" width="8.28515625" style="97" customWidth="1"/>
    <col min="2846" max="2846" width="8.7109375" style="97" customWidth="1"/>
    <col min="2847" max="3072" width="9.140625" style="97"/>
    <col min="3073" max="3073" width="6.7109375" style="97" customWidth="1"/>
    <col min="3074" max="3074" width="3.7109375" style="97" customWidth="1"/>
    <col min="3075" max="3075" width="13" style="97" customWidth="1"/>
    <col min="3076" max="3076" width="51.85546875" style="97" customWidth="1"/>
    <col min="3077" max="3077" width="11.28515625" style="97" customWidth="1"/>
    <col min="3078" max="3078" width="7.28515625" style="97" customWidth="1"/>
    <col min="3079" max="3079" width="8.7109375" style="97" customWidth="1"/>
    <col min="3080" max="3082" width="9.7109375" style="97" customWidth="1"/>
    <col min="3083" max="3083" width="7.42578125" style="97" customWidth="1"/>
    <col min="3084" max="3084" width="8.28515625" style="97" customWidth="1"/>
    <col min="3085" max="3085" width="7.140625" style="97" customWidth="1"/>
    <col min="3086" max="3086" width="7" style="97" customWidth="1"/>
    <col min="3087" max="3087" width="3.5703125" style="97" customWidth="1"/>
    <col min="3088" max="3088" width="12.7109375" style="97" customWidth="1"/>
    <col min="3089" max="3091" width="11.28515625" style="97" customWidth="1"/>
    <col min="3092" max="3092" width="10.5703125" style="97" customWidth="1"/>
    <col min="3093" max="3093" width="10.28515625" style="97" customWidth="1"/>
    <col min="3094" max="3094" width="5.7109375" style="97" customWidth="1"/>
    <col min="3095" max="3097" width="9.140625" style="97"/>
    <col min="3098" max="3098" width="7.5703125" style="97" customWidth="1"/>
    <col min="3099" max="3099" width="24.85546875" style="97" customWidth="1"/>
    <col min="3100" max="3100" width="4.28515625" style="97" customWidth="1"/>
    <col min="3101" max="3101" width="8.28515625" style="97" customWidth="1"/>
    <col min="3102" max="3102" width="8.7109375" style="97" customWidth="1"/>
    <col min="3103" max="3328" width="9.140625" style="97"/>
    <col min="3329" max="3329" width="6.7109375" style="97" customWidth="1"/>
    <col min="3330" max="3330" width="3.7109375" style="97" customWidth="1"/>
    <col min="3331" max="3331" width="13" style="97" customWidth="1"/>
    <col min="3332" max="3332" width="51.85546875" style="97" customWidth="1"/>
    <col min="3333" max="3333" width="11.28515625" style="97" customWidth="1"/>
    <col min="3334" max="3334" width="7.28515625" style="97" customWidth="1"/>
    <col min="3335" max="3335" width="8.7109375" style="97" customWidth="1"/>
    <col min="3336" max="3338" width="9.7109375" style="97" customWidth="1"/>
    <col min="3339" max="3339" width="7.42578125" style="97" customWidth="1"/>
    <col min="3340" max="3340" width="8.28515625" style="97" customWidth="1"/>
    <col min="3341" max="3341" width="7.140625" style="97" customWidth="1"/>
    <col min="3342" max="3342" width="7" style="97" customWidth="1"/>
    <col min="3343" max="3343" width="3.5703125" style="97" customWidth="1"/>
    <col min="3344" max="3344" width="12.7109375" style="97" customWidth="1"/>
    <col min="3345" max="3347" width="11.28515625" style="97" customWidth="1"/>
    <col min="3348" max="3348" width="10.5703125" style="97" customWidth="1"/>
    <col min="3349" max="3349" width="10.28515625" style="97" customWidth="1"/>
    <col min="3350" max="3350" width="5.7109375" style="97" customWidth="1"/>
    <col min="3351" max="3353" width="9.140625" style="97"/>
    <col min="3354" max="3354" width="7.5703125" style="97" customWidth="1"/>
    <col min="3355" max="3355" width="24.85546875" style="97" customWidth="1"/>
    <col min="3356" max="3356" width="4.28515625" style="97" customWidth="1"/>
    <col min="3357" max="3357" width="8.28515625" style="97" customWidth="1"/>
    <col min="3358" max="3358" width="8.7109375" style="97" customWidth="1"/>
    <col min="3359" max="3584" width="9.140625" style="97"/>
    <col min="3585" max="3585" width="6.7109375" style="97" customWidth="1"/>
    <col min="3586" max="3586" width="3.7109375" style="97" customWidth="1"/>
    <col min="3587" max="3587" width="13" style="97" customWidth="1"/>
    <col min="3588" max="3588" width="51.85546875" style="97" customWidth="1"/>
    <col min="3589" max="3589" width="11.28515625" style="97" customWidth="1"/>
    <col min="3590" max="3590" width="7.28515625" style="97" customWidth="1"/>
    <col min="3591" max="3591" width="8.7109375" style="97" customWidth="1"/>
    <col min="3592" max="3594" width="9.7109375" style="97" customWidth="1"/>
    <col min="3595" max="3595" width="7.42578125" style="97" customWidth="1"/>
    <col min="3596" max="3596" width="8.28515625" style="97" customWidth="1"/>
    <col min="3597" max="3597" width="7.140625" style="97" customWidth="1"/>
    <col min="3598" max="3598" width="7" style="97" customWidth="1"/>
    <col min="3599" max="3599" width="3.5703125" style="97" customWidth="1"/>
    <col min="3600" max="3600" width="12.7109375" style="97" customWidth="1"/>
    <col min="3601" max="3603" width="11.28515625" style="97" customWidth="1"/>
    <col min="3604" max="3604" width="10.5703125" style="97" customWidth="1"/>
    <col min="3605" max="3605" width="10.28515625" style="97" customWidth="1"/>
    <col min="3606" max="3606" width="5.7109375" style="97" customWidth="1"/>
    <col min="3607" max="3609" width="9.140625" style="97"/>
    <col min="3610" max="3610" width="7.5703125" style="97" customWidth="1"/>
    <col min="3611" max="3611" width="24.85546875" style="97" customWidth="1"/>
    <col min="3612" max="3612" width="4.28515625" style="97" customWidth="1"/>
    <col min="3613" max="3613" width="8.28515625" style="97" customWidth="1"/>
    <col min="3614" max="3614" width="8.7109375" style="97" customWidth="1"/>
    <col min="3615" max="3840" width="9.140625" style="97"/>
    <col min="3841" max="3841" width="6.7109375" style="97" customWidth="1"/>
    <col min="3842" max="3842" width="3.7109375" style="97" customWidth="1"/>
    <col min="3843" max="3843" width="13" style="97" customWidth="1"/>
    <col min="3844" max="3844" width="51.85546875" style="97" customWidth="1"/>
    <col min="3845" max="3845" width="11.28515625" style="97" customWidth="1"/>
    <col min="3846" max="3846" width="7.28515625" style="97" customWidth="1"/>
    <col min="3847" max="3847" width="8.7109375" style="97" customWidth="1"/>
    <col min="3848" max="3850" width="9.7109375" style="97" customWidth="1"/>
    <col min="3851" max="3851" width="7.42578125" style="97" customWidth="1"/>
    <col min="3852" max="3852" width="8.28515625" style="97" customWidth="1"/>
    <col min="3853" max="3853" width="7.140625" style="97" customWidth="1"/>
    <col min="3854" max="3854" width="7" style="97" customWidth="1"/>
    <col min="3855" max="3855" width="3.5703125" style="97" customWidth="1"/>
    <col min="3856" max="3856" width="12.7109375" style="97" customWidth="1"/>
    <col min="3857" max="3859" width="11.28515625" style="97" customWidth="1"/>
    <col min="3860" max="3860" width="10.5703125" style="97" customWidth="1"/>
    <col min="3861" max="3861" width="10.28515625" style="97" customWidth="1"/>
    <col min="3862" max="3862" width="5.7109375" style="97" customWidth="1"/>
    <col min="3863" max="3865" width="9.140625" style="97"/>
    <col min="3866" max="3866" width="7.5703125" style="97" customWidth="1"/>
    <col min="3867" max="3867" width="24.85546875" style="97" customWidth="1"/>
    <col min="3868" max="3868" width="4.28515625" style="97" customWidth="1"/>
    <col min="3869" max="3869" width="8.28515625" style="97" customWidth="1"/>
    <col min="3870" max="3870" width="8.7109375" style="97" customWidth="1"/>
    <col min="3871" max="4096" width="9.140625" style="97"/>
    <col min="4097" max="4097" width="6.7109375" style="97" customWidth="1"/>
    <col min="4098" max="4098" width="3.7109375" style="97" customWidth="1"/>
    <col min="4099" max="4099" width="13" style="97" customWidth="1"/>
    <col min="4100" max="4100" width="51.85546875" style="97" customWidth="1"/>
    <col min="4101" max="4101" width="11.28515625" style="97" customWidth="1"/>
    <col min="4102" max="4102" width="7.28515625" style="97" customWidth="1"/>
    <col min="4103" max="4103" width="8.7109375" style="97" customWidth="1"/>
    <col min="4104" max="4106" width="9.7109375" style="97" customWidth="1"/>
    <col min="4107" max="4107" width="7.42578125" style="97" customWidth="1"/>
    <col min="4108" max="4108" width="8.28515625" style="97" customWidth="1"/>
    <col min="4109" max="4109" width="7.140625" style="97" customWidth="1"/>
    <col min="4110" max="4110" width="7" style="97" customWidth="1"/>
    <col min="4111" max="4111" width="3.5703125" style="97" customWidth="1"/>
    <col min="4112" max="4112" width="12.7109375" style="97" customWidth="1"/>
    <col min="4113" max="4115" width="11.28515625" style="97" customWidth="1"/>
    <col min="4116" max="4116" width="10.5703125" style="97" customWidth="1"/>
    <col min="4117" max="4117" width="10.28515625" style="97" customWidth="1"/>
    <col min="4118" max="4118" width="5.7109375" style="97" customWidth="1"/>
    <col min="4119" max="4121" width="9.140625" style="97"/>
    <col min="4122" max="4122" width="7.5703125" style="97" customWidth="1"/>
    <col min="4123" max="4123" width="24.85546875" style="97" customWidth="1"/>
    <col min="4124" max="4124" width="4.28515625" style="97" customWidth="1"/>
    <col min="4125" max="4125" width="8.28515625" style="97" customWidth="1"/>
    <col min="4126" max="4126" width="8.7109375" style="97" customWidth="1"/>
    <col min="4127" max="4352" width="9.140625" style="97"/>
    <col min="4353" max="4353" width="6.7109375" style="97" customWidth="1"/>
    <col min="4354" max="4354" width="3.7109375" style="97" customWidth="1"/>
    <col min="4355" max="4355" width="13" style="97" customWidth="1"/>
    <col min="4356" max="4356" width="51.85546875" style="97" customWidth="1"/>
    <col min="4357" max="4357" width="11.28515625" style="97" customWidth="1"/>
    <col min="4358" max="4358" width="7.28515625" style="97" customWidth="1"/>
    <col min="4359" max="4359" width="8.7109375" style="97" customWidth="1"/>
    <col min="4360" max="4362" width="9.7109375" style="97" customWidth="1"/>
    <col min="4363" max="4363" width="7.42578125" style="97" customWidth="1"/>
    <col min="4364" max="4364" width="8.28515625" style="97" customWidth="1"/>
    <col min="4365" max="4365" width="7.140625" style="97" customWidth="1"/>
    <col min="4366" max="4366" width="7" style="97" customWidth="1"/>
    <col min="4367" max="4367" width="3.5703125" style="97" customWidth="1"/>
    <col min="4368" max="4368" width="12.7109375" style="97" customWidth="1"/>
    <col min="4369" max="4371" width="11.28515625" style="97" customWidth="1"/>
    <col min="4372" max="4372" width="10.5703125" style="97" customWidth="1"/>
    <col min="4373" max="4373" width="10.28515625" style="97" customWidth="1"/>
    <col min="4374" max="4374" width="5.7109375" style="97" customWidth="1"/>
    <col min="4375" max="4377" width="9.140625" style="97"/>
    <col min="4378" max="4378" width="7.5703125" style="97" customWidth="1"/>
    <col min="4379" max="4379" width="24.85546875" style="97" customWidth="1"/>
    <col min="4380" max="4380" width="4.28515625" style="97" customWidth="1"/>
    <col min="4381" max="4381" width="8.28515625" style="97" customWidth="1"/>
    <col min="4382" max="4382" width="8.7109375" style="97" customWidth="1"/>
    <col min="4383" max="4608" width="9.140625" style="97"/>
    <col min="4609" max="4609" width="6.7109375" style="97" customWidth="1"/>
    <col min="4610" max="4610" width="3.7109375" style="97" customWidth="1"/>
    <col min="4611" max="4611" width="13" style="97" customWidth="1"/>
    <col min="4612" max="4612" width="51.85546875" style="97" customWidth="1"/>
    <col min="4613" max="4613" width="11.28515625" style="97" customWidth="1"/>
    <col min="4614" max="4614" width="7.28515625" style="97" customWidth="1"/>
    <col min="4615" max="4615" width="8.7109375" style="97" customWidth="1"/>
    <col min="4616" max="4618" width="9.7109375" style="97" customWidth="1"/>
    <col min="4619" max="4619" width="7.42578125" style="97" customWidth="1"/>
    <col min="4620" max="4620" width="8.28515625" style="97" customWidth="1"/>
    <col min="4621" max="4621" width="7.140625" style="97" customWidth="1"/>
    <col min="4622" max="4622" width="7" style="97" customWidth="1"/>
    <col min="4623" max="4623" width="3.5703125" style="97" customWidth="1"/>
    <col min="4624" max="4624" width="12.7109375" style="97" customWidth="1"/>
    <col min="4625" max="4627" width="11.28515625" style="97" customWidth="1"/>
    <col min="4628" max="4628" width="10.5703125" style="97" customWidth="1"/>
    <col min="4629" max="4629" width="10.28515625" style="97" customWidth="1"/>
    <col min="4630" max="4630" width="5.7109375" style="97" customWidth="1"/>
    <col min="4631" max="4633" width="9.140625" style="97"/>
    <col min="4634" max="4634" width="7.5703125" style="97" customWidth="1"/>
    <col min="4635" max="4635" width="24.85546875" style="97" customWidth="1"/>
    <col min="4636" max="4636" width="4.28515625" style="97" customWidth="1"/>
    <col min="4637" max="4637" width="8.28515625" style="97" customWidth="1"/>
    <col min="4638" max="4638" width="8.7109375" style="97" customWidth="1"/>
    <col min="4639" max="4864" width="9.140625" style="97"/>
    <col min="4865" max="4865" width="6.7109375" style="97" customWidth="1"/>
    <col min="4866" max="4866" width="3.7109375" style="97" customWidth="1"/>
    <col min="4867" max="4867" width="13" style="97" customWidth="1"/>
    <col min="4868" max="4868" width="51.85546875" style="97" customWidth="1"/>
    <col min="4869" max="4869" width="11.28515625" style="97" customWidth="1"/>
    <col min="4870" max="4870" width="7.28515625" style="97" customWidth="1"/>
    <col min="4871" max="4871" width="8.7109375" style="97" customWidth="1"/>
    <col min="4872" max="4874" width="9.7109375" style="97" customWidth="1"/>
    <col min="4875" max="4875" width="7.42578125" style="97" customWidth="1"/>
    <col min="4876" max="4876" width="8.28515625" style="97" customWidth="1"/>
    <col min="4877" max="4877" width="7.140625" style="97" customWidth="1"/>
    <col min="4878" max="4878" width="7" style="97" customWidth="1"/>
    <col min="4879" max="4879" width="3.5703125" style="97" customWidth="1"/>
    <col min="4880" max="4880" width="12.7109375" style="97" customWidth="1"/>
    <col min="4881" max="4883" width="11.28515625" style="97" customWidth="1"/>
    <col min="4884" max="4884" width="10.5703125" style="97" customWidth="1"/>
    <col min="4885" max="4885" width="10.28515625" style="97" customWidth="1"/>
    <col min="4886" max="4886" width="5.7109375" style="97" customWidth="1"/>
    <col min="4887" max="4889" width="9.140625" style="97"/>
    <col min="4890" max="4890" width="7.5703125" style="97" customWidth="1"/>
    <col min="4891" max="4891" width="24.85546875" style="97" customWidth="1"/>
    <col min="4892" max="4892" width="4.28515625" style="97" customWidth="1"/>
    <col min="4893" max="4893" width="8.28515625" style="97" customWidth="1"/>
    <col min="4894" max="4894" width="8.7109375" style="97" customWidth="1"/>
    <col min="4895" max="5120" width="9.140625" style="97"/>
    <col min="5121" max="5121" width="6.7109375" style="97" customWidth="1"/>
    <col min="5122" max="5122" width="3.7109375" style="97" customWidth="1"/>
    <col min="5123" max="5123" width="13" style="97" customWidth="1"/>
    <col min="5124" max="5124" width="51.85546875" style="97" customWidth="1"/>
    <col min="5125" max="5125" width="11.28515625" style="97" customWidth="1"/>
    <col min="5126" max="5126" width="7.28515625" style="97" customWidth="1"/>
    <col min="5127" max="5127" width="8.7109375" style="97" customWidth="1"/>
    <col min="5128" max="5130" width="9.7109375" style="97" customWidth="1"/>
    <col min="5131" max="5131" width="7.42578125" style="97" customWidth="1"/>
    <col min="5132" max="5132" width="8.28515625" style="97" customWidth="1"/>
    <col min="5133" max="5133" width="7.140625" style="97" customWidth="1"/>
    <col min="5134" max="5134" width="7" style="97" customWidth="1"/>
    <col min="5135" max="5135" width="3.5703125" style="97" customWidth="1"/>
    <col min="5136" max="5136" width="12.7109375" style="97" customWidth="1"/>
    <col min="5137" max="5139" width="11.28515625" style="97" customWidth="1"/>
    <col min="5140" max="5140" width="10.5703125" style="97" customWidth="1"/>
    <col min="5141" max="5141" width="10.28515625" style="97" customWidth="1"/>
    <col min="5142" max="5142" width="5.7109375" style="97" customWidth="1"/>
    <col min="5143" max="5145" width="9.140625" style="97"/>
    <col min="5146" max="5146" width="7.5703125" style="97" customWidth="1"/>
    <col min="5147" max="5147" width="24.85546875" style="97" customWidth="1"/>
    <col min="5148" max="5148" width="4.28515625" style="97" customWidth="1"/>
    <col min="5149" max="5149" width="8.28515625" style="97" customWidth="1"/>
    <col min="5150" max="5150" width="8.7109375" style="97" customWidth="1"/>
    <col min="5151" max="5376" width="9.140625" style="97"/>
    <col min="5377" max="5377" width="6.7109375" style="97" customWidth="1"/>
    <col min="5378" max="5378" width="3.7109375" style="97" customWidth="1"/>
    <col min="5379" max="5379" width="13" style="97" customWidth="1"/>
    <col min="5380" max="5380" width="51.85546875" style="97" customWidth="1"/>
    <col min="5381" max="5381" width="11.28515625" style="97" customWidth="1"/>
    <col min="5382" max="5382" width="7.28515625" style="97" customWidth="1"/>
    <col min="5383" max="5383" width="8.7109375" style="97" customWidth="1"/>
    <col min="5384" max="5386" width="9.7109375" style="97" customWidth="1"/>
    <col min="5387" max="5387" width="7.42578125" style="97" customWidth="1"/>
    <col min="5388" max="5388" width="8.28515625" style="97" customWidth="1"/>
    <col min="5389" max="5389" width="7.140625" style="97" customWidth="1"/>
    <col min="5390" max="5390" width="7" style="97" customWidth="1"/>
    <col min="5391" max="5391" width="3.5703125" style="97" customWidth="1"/>
    <col min="5392" max="5392" width="12.7109375" style="97" customWidth="1"/>
    <col min="5393" max="5395" width="11.28515625" style="97" customWidth="1"/>
    <col min="5396" max="5396" width="10.5703125" style="97" customWidth="1"/>
    <col min="5397" max="5397" width="10.28515625" style="97" customWidth="1"/>
    <col min="5398" max="5398" width="5.7109375" style="97" customWidth="1"/>
    <col min="5399" max="5401" width="9.140625" style="97"/>
    <col min="5402" max="5402" width="7.5703125" style="97" customWidth="1"/>
    <col min="5403" max="5403" width="24.85546875" style="97" customWidth="1"/>
    <col min="5404" max="5404" width="4.28515625" style="97" customWidth="1"/>
    <col min="5405" max="5405" width="8.28515625" style="97" customWidth="1"/>
    <col min="5406" max="5406" width="8.7109375" style="97" customWidth="1"/>
    <col min="5407" max="5632" width="9.140625" style="97"/>
    <col min="5633" max="5633" width="6.7109375" style="97" customWidth="1"/>
    <col min="5634" max="5634" width="3.7109375" style="97" customWidth="1"/>
    <col min="5635" max="5635" width="13" style="97" customWidth="1"/>
    <col min="5636" max="5636" width="51.85546875" style="97" customWidth="1"/>
    <col min="5637" max="5637" width="11.28515625" style="97" customWidth="1"/>
    <col min="5638" max="5638" width="7.28515625" style="97" customWidth="1"/>
    <col min="5639" max="5639" width="8.7109375" style="97" customWidth="1"/>
    <col min="5640" max="5642" width="9.7109375" style="97" customWidth="1"/>
    <col min="5643" max="5643" width="7.42578125" style="97" customWidth="1"/>
    <col min="5644" max="5644" width="8.28515625" style="97" customWidth="1"/>
    <col min="5645" max="5645" width="7.140625" style="97" customWidth="1"/>
    <col min="5646" max="5646" width="7" style="97" customWidth="1"/>
    <col min="5647" max="5647" width="3.5703125" style="97" customWidth="1"/>
    <col min="5648" max="5648" width="12.7109375" style="97" customWidth="1"/>
    <col min="5649" max="5651" width="11.28515625" style="97" customWidth="1"/>
    <col min="5652" max="5652" width="10.5703125" style="97" customWidth="1"/>
    <col min="5653" max="5653" width="10.28515625" style="97" customWidth="1"/>
    <col min="5654" max="5654" width="5.7109375" style="97" customWidth="1"/>
    <col min="5655" max="5657" width="9.140625" style="97"/>
    <col min="5658" max="5658" width="7.5703125" style="97" customWidth="1"/>
    <col min="5659" max="5659" width="24.85546875" style="97" customWidth="1"/>
    <col min="5660" max="5660" width="4.28515625" style="97" customWidth="1"/>
    <col min="5661" max="5661" width="8.28515625" style="97" customWidth="1"/>
    <col min="5662" max="5662" width="8.7109375" style="97" customWidth="1"/>
    <col min="5663" max="5888" width="9.140625" style="97"/>
    <col min="5889" max="5889" width="6.7109375" style="97" customWidth="1"/>
    <col min="5890" max="5890" width="3.7109375" style="97" customWidth="1"/>
    <col min="5891" max="5891" width="13" style="97" customWidth="1"/>
    <col min="5892" max="5892" width="51.85546875" style="97" customWidth="1"/>
    <col min="5893" max="5893" width="11.28515625" style="97" customWidth="1"/>
    <col min="5894" max="5894" width="7.28515625" style="97" customWidth="1"/>
    <col min="5895" max="5895" width="8.7109375" style="97" customWidth="1"/>
    <col min="5896" max="5898" width="9.7109375" style="97" customWidth="1"/>
    <col min="5899" max="5899" width="7.42578125" style="97" customWidth="1"/>
    <col min="5900" max="5900" width="8.28515625" style="97" customWidth="1"/>
    <col min="5901" max="5901" width="7.140625" style="97" customWidth="1"/>
    <col min="5902" max="5902" width="7" style="97" customWidth="1"/>
    <col min="5903" max="5903" width="3.5703125" style="97" customWidth="1"/>
    <col min="5904" max="5904" width="12.7109375" style="97" customWidth="1"/>
    <col min="5905" max="5907" width="11.28515625" style="97" customWidth="1"/>
    <col min="5908" max="5908" width="10.5703125" style="97" customWidth="1"/>
    <col min="5909" max="5909" width="10.28515625" style="97" customWidth="1"/>
    <col min="5910" max="5910" width="5.7109375" style="97" customWidth="1"/>
    <col min="5911" max="5913" width="9.140625" style="97"/>
    <col min="5914" max="5914" width="7.5703125" style="97" customWidth="1"/>
    <col min="5915" max="5915" width="24.85546875" style="97" customWidth="1"/>
    <col min="5916" max="5916" width="4.28515625" style="97" customWidth="1"/>
    <col min="5917" max="5917" width="8.28515625" style="97" customWidth="1"/>
    <col min="5918" max="5918" width="8.7109375" style="97" customWidth="1"/>
    <col min="5919" max="6144" width="9.140625" style="97"/>
    <col min="6145" max="6145" width="6.7109375" style="97" customWidth="1"/>
    <col min="6146" max="6146" width="3.7109375" style="97" customWidth="1"/>
    <col min="6147" max="6147" width="13" style="97" customWidth="1"/>
    <col min="6148" max="6148" width="51.85546875" style="97" customWidth="1"/>
    <col min="6149" max="6149" width="11.28515625" style="97" customWidth="1"/>
    <col min="6150" max="6150" width="7.28515625" style="97" customWidth="1"/>
    <col min="6151" max="6151" width="8.7109375" style="97" customWidth="1"/>
    <col min="6152" max="6154" width="9.7109375" style="97" customWidth="1"/>
    <col min="6155" max="6155" width="7.42578125" style="97" customWidth="1"/>
    <col min="6156" max="6156" width="8.28515625" style="97" customWidth="1"/>
    <col min="6157" max="6157" width="7.140625" style="97" customWidth="1"/>
    <col min="6158" max="6158" width="7" style="97" customWidth="1"/>
    <col min="6159" max="6159" width="3.5703125" style="97" customWidth="1"/>
    <col min="6160" max="6160" width="12.7109375" style="97" customWidth="1"/>
    <col min="6161" max="6163" width="11.28515625" style="97" customWidth="1"/>
    <col min="6164" max="6164" width="10.5703125" style="97" customWidth="1"/>
    <col min="6165" max="6165" width="10.28515625" style="97" customWidth="1"/>
    <col min="6166" max="6166" width="5.7109375" style="97" customWidth="1"/>
    <col min="6167" max="6169" width="9.140625" style="97"/>
    <col min="6170" max="6170" width="7.5703125" style="97" customWidth="1"/>
    <col min="6171" max="6171" width="24.85546875" style="97" customWidth="1"/>
    <col min="6172" max="6172" width="4.28515625" style="97" customWidth="1"/>
    <col min="6173" max="6173" width="8.28515625" style="97" customWidth="1"/>
    <col min="6174" max="6174" width="8.7109375" style="97" customWidth="1"/>
    <col min="6175" max="6400" width="9.140625" style="97"/>
    <col min="6401" max="6401" width="6.7109375" style="97" customWidth="1"/>
    <col min="6402" max="6402" width="3.7109375" style="97" customWidth="1"/>
    <col min="6403" max="6403" width="13" style="97" customWidth="1"/>
    <col min="6404" max="6404" width="51.85546875" style="97" customWidth="1"/>
    <col min="6405" max="6405" width="11.28515625" style="97" customWidth="1"/>
    <col min="6406" max="6406" width="7.28515625" style="97" customWidth="1"/>
    <col min="6407" max="6407" width="8.7109375" style="97" customWidth="1"/>
    <col min="6408" max="6410" width="9.7109375" style="97" customWidth="1"/>
    <col min="6411" max="6411" width="7.42578125" style="97" customWidth="1"/>
    <col min="6412" max="6412" width="8.28515625" style="97" customWidth="1"/>
    <col min="6413" max="6413" width="7.140625" style="97" customWidth="1"/>
    <col min="6414" max="6414" width="7" style="97" customWidth="1"/>
    <col min="6415" max="6415" width="3.5703125" style="97" customWidth="1"/>
    <col min="6416" max="6416" width="12.7109375" style="97" customWidth="1"/>
    <col min="6417" max="6419" width="11.28515625" style="97" customWidth="1"/>
    <col min="6420" max="6420" width="10.5703125" style="97" customWidth="1"/>
    <col min="6421" max="6421" width="10.28515625" style="97" customWidth="1"/>
    <col min="6422" max="6422" width="5.7109375" style="97" customWidth="1"/>
    <col min="6423" max="6425" width="9.140625" style="97"/>
    <col min="6426" max="6426" width="7.5703125" style="97" customWidth="1"/>
    <col min="6427" max="6427" width="24.85546875" style="97" customWidth="1"/>
    <col min="6428" max="6428" width="4.28515625" style="97" customWidth="1"/>
    <col min="6429" max="6429" width="8.28515625" style="97" customWidth="1"/>
    <col min="6430" max="6430" width="8.7109375" style="97" customWidth="1"/>
    <col min="6431" max="6656" width="9.140625" style="97"/>
    <col min="6657" max="6657" width="6.7109375" style="97" customWidth="1"/>
    <col min="6658" max="6658" width="3.7109375" style="97" customWidth="1"/>
    <col min="6659" max="6659" width="13" style="97" customWidth="1"/>
    <col min="6660" max="6660" width="51.85546875" style="97" customWidth="1"/>
    <col min="6661" max="6661" width="11.28515625" style="97" customWidth="1"/>
    <col min="6662" max="6662" width="7.28515625" style="97" customWidth="1"/>
    <col min="6663" max="6663" width="8.7109375" style="97" customWidth="1"/>
    <col min="6664" max="6666" width="9.7109375" style="97" customWidth="1"/>
    <col min="6667" max="6667" width="7.42578125" style="97" customWidth="1"/>
    <col min="6668" max="6668" width="8.28515625" style="97" customWidth="1"/>
    <col min="6669" max="6669" width="7.140625" style="97" customWidth="1"/>
    <col min="6670" max="6670" width="7" style="97" customWidth="1"/>
    <col min="6671" max="6671" width="3.5703125" style="97" customWidth="1"/>
    <col min="6672" max="6672" width="12.7109375" style="97" customWidth="1"/>
    <col min="6673" max="6675" width="11.28515625" style="97" customWidth="1"/>
    <col min="6676" max="6676" width="10.5703125" style="97" customWidth="1"/>
    <col min="6677" max="6677" width="10.28515625" style="97" customWidth="1"/>
    <col min="6678" max="6678" width="5.7109375" style="97" customWidth="1"/>
    <col min="6679" max="6681" width="9.140625" style="97"/>
    <col min="6682" max="6682" width="7.5703125" style="97" customWidth="1"/>
    <col min="6683" max="6683" width="24.85546875" style="97" customWidth="1"/>
    <col min="6684" max="6684" width="4.28515625" style="97" customWidth="1"/>
    <col min="6685" max="6685" width="8.28515625" style="97" customWidth="1"/>
    <col min="6686" max="6686" width="8.7109375" style="97" customWidth="1"/>
    <col min="6687" max="6912" width="9.140625" style="97"/>
    <col min="6913" max="6913" width="6.7109375" style="97" customWidth="1"/>
    <col min="6914" max="6914" width="3.7109375" style="97" customWidth="1"/>
    <col min="6915" max="6915" width="13" style="97" customWidth="1"/>
    <col min="6916" max="6916" width="51.85546875" style="97" customWidth="1"/>
    <col min="6917" max="6917" width="11.28515625" style="97" customWidth="1"/>
    <col min="6918" max="6918" width="7.28515625" style="97" customWidth="1"/>
    <col min="6919" max="6919" width="8.7109375" style="97" customWidth="1"/>
    <col min="6920" max="6922" width="9.7109375" style="97" customWidth="1"/>
    <col min="6923" max="6923" width="7.42578125" style="97" customWidth="1"/>
    <col min="6924" max="6924" width="8.28515625" style="97" customWidth="1"/>
    <col min="6925" max="6925" width="7.140625" style="97" customWidth="1"/>
    <col min="6926" max="6926" width="7" style="97" customWidth="1"/>
    <col min="6927" max="6927" width="3.5703125" style="97" customWidth="1"/>
    <col min="6928" max="6928" width="12.7109375" style="97" customWidth="1"/>
    <col min="6929" max="6931" width="11.28515625" style="97" customWidth="1"/>
    <col min="6932" max="6932" width="10.5703125" style="97" customWidth="1"/>
    <col min="6933" max="6933" width="10.28515625" style="97" customWidth="1"/>
    <col min="6934" max="6934" width="5.7109375" style="97" customWidth="1"/>
    <col min="6935" max="6937" width="9.140625" style="97"/>
    <col min="6938" max="6938" width="7.5703125" style="97" customWidth="1"/>
    <col min="6939" max="6939" width="24.85546875" style="97" customWidth="1"/>
    <col min="6940" max="6940" width="4.28515625" style="97" customWidth="1"/>
    <col min="6941" max="6941" width="8.28515625" style="97" customWidth="1"/>
    <col min="6942" max="6942" width="8.7109375" style="97" customWidth="1"/>
    <col min="6943" max="7168" width="9.140625" style="97"/>
    <col min="7169" max="7169" width="6.7109375" style="97" customWidth="1"/>
    <col min="7170" max="7170" width="3.7109375" style="97" customWidth="1"/>
    <col min="7171" max="7171" width="13" style="97" customWidth="1"/>
    <col min="7172" max="7172" width="51.85546875" style="97" customWidth="1"/>
    <col min="7173" max="7173" width="11.28515625" style="97" customWidth="1"/>
    <col min="7174" max="7174" width="7.28515625" style="97" customWidth="1"/>
    <col min="7175" max="7175" width="8.7109375" style="97" customWidth="1"/>
    <col min="7176" max="7178" width="9.7109375" style="97" customWidth="1"/>
    <col min="7179" max="7179" width="7.42578125" style="97" customWidth="1"/>
    <col min="7180" max="7180" width="8.28515625" style="97" customWidth="1"/>
    <col min="7181" max="7181" width="7.140625" style="97" customWidth="1"/>
    <col min="7182" max="7182" width="7" style="97" customWidth="1"/>
    <col min="7183" max="7183" width="3.5703125" style="97" customWidth="1"/>
    <col min="7184" max="7184" width="12.7109375" style="97" customWidth="1"/>
    <col min="7185" max="7187" width="11.28515625" style="97" customWidth="1"/>
    <col min="7188" max="7188" width="10.5703125" style="97" customWidth="1"/>
    <col min="7189" max="7189" width="10.28515625" style="97" customWidth="1"/>
    <col min="7190" max="7190" width="5.7109375" style="97" customWidth="1"/>
    <col min="7191" max="7193" width="9.140625" style="97"/>
    <col min="7194" max="7194" width="7.5703125" style="97" customWidth="1"/>
    <col min="7195" max="7195" width="24.85546875" style="97" customWidth="1"/>
    <col min="7196" max="7196" width="4.28515625" style="97" customWidth="1"/>
    <col min="7197" max="7197" width="8.28515625" style="97" customWidth="1"/>
    <col min="7198" max="7198" width="8.7109375" style="97" customWidth="1"/>
    <col min="7199" max="7424" width="9.140625" style="97"/>
    <col min="7425" max="7425" width="6.7109375" style="97" customWidth="1"/>
    <col min="7426" max="7426" width="3.7109375" style="97" customWidth="1"/>
    <col min="7427" max="7427" width="13" style="97" customWidth="1"/>
    <col min="7428" max="7428" width="51.85546875" style="97" customWidth="1"/>
    <col min="7429" max="7429" width="11.28515625" style="97" customWidth="1"/>
    <col min="7430" max="7430" width="7.28515625" style="97" customWidth="1"/>
    <col min="7431" max="7431" width="8.7109375" style="97" customWidth="1"/>
    <col min="7432" max="7434" width="9.7109375" style="97" customWidth="1"/>
    <col min="7435" max="7435" width="7.42578125" style="97" customWidth="1"/>
    <col min="7436" max="7436" width="8.28515625" style="97" customWidth="1"/>
    <col min="7437" max="7437" width="7.140625" style="97" customWidth="1"/>
    <col min="7438" max="7438" width="7" style="97" customWidth="1"/>
    <col min="7439" max="7439" width="3.5703125" style="97" customWidth="1"/>
    <col min="7440" max="7440" width="12.7109375" style="97" customWidth="1"/>
    <col min="7441" max="7443" width="11.28515625" style="97" customWidth="1"/>
    <col min="7444" max="7444" width="10.5703125" style="97" customWidth="1"/>
    <col min="7445" max="7445" width="10.28515625" style="97" customWidth="1"/>
    <col min="7446" max="7446" width="5.7109375" style="97" customWidth="1"/>
    <col min="7447" max="7449" width="9.140625" style="97"/>
    <col min="7450" max="7450" width="7.5703125" style="97" customWidth="1"/>
    <col min="7451" max="7451" width="24.85546875" style="97" customWidth="1"/>
    <col min="7452" max="7452" width="4.28515625" style="97" customWidth="1"/>
    <col min="7453" max="7453" width="8.28515625" style="97" customWidth="1"/>
    <col min="7454" max="7454" width="8.7109375" style="97" customWidth="1"/>
    <col min="7455" max="7680" width="9.140625" style="97"/>
    <col min="7681" max="7681" width="6.7109375" style="97" customWidth="1"/>
    <col min="7682" max="7682" width="3.7109375" style="97" customWidth="1"/>
    <col min="7683" max="7683" width="13" style="97" customWidth="1"/>
    <col min="7684" max="7684" width="51.85546875" style="97" customWidth="1"/>
    <col min="7685" max="7685" width="11.28515625" style="97" customWidth="1"/>
    <col min="7686" max="7686" width="7.28515625" style="97" customWidth="1"/>
    <col min="7687" max="7687" width="8.7109375" style="97" customWidth="1"/>
    <col min="7688" max="7690" width="9.7109375" style="97" customWidth="1"/>
    <col min="7691" max="7691" width="7.42578125" style="97" customWidth="1"/>
    <col min="7692" max="7692" width="8.28515625" style="97" customWidth="1"/>
    <col min="7693" max="7693" width="7.140625" style="97" customWidth="1"/>
    <col min="7694" max="7694" width="7" style="97" customWidth="1"/>
    <col min="7695" max="7695" width="3.5703125" style="97" customWidth="1"/>
    <col min="7696" max="7696" width="12.7109375" style="97" customWidth="1"/>
    <col min="7697" max="7699" width="11.28515625" style="97" customWidth="1"/>
    <col min="7700" max="7700" width="10.5703125" style="97" customWidth="1"/>
    <col min="7701" max="7701" width="10.28515625" style="97" customWidth="1"/>
    <col min="7702" max="7702" width="5.7109375" style="97" customWidth="1"/>
    <col min="7703" max="7705" width="9.140625" style="97"/>
    <col min="7706" max="7706" width="7.5703125" style="97" customWidth="1"/>
    <col min="7707" max="7707" width="24.85546875" style="97" customWidth="1"/>
    <col min="7708" max="7708" width="4.28515625" style="97" customWidth="1"/>
    <col min="7709" max="7709" width="8.28515625" style="97" customWidth="1"/>
    <col min="7710" max="7710" width="8.7109375" style="97" customWidth="1"/>
    <col min="7711" max="7936" width="9.140625" style="97"/>
    <col min="7937" max="7937" width="6.7109375" style="97" customWidth="1"/>
    <col min="7938" max="7938" width="3.7109375" style="97" customWidth="1"/>
    <col min="7939" max="7939" width="13" style="97" customWidth="1"/>
    <col min="7940" max="7940" width="51.85546875" style="97" customWidth="1"/>
    <col min="7941" max="7941" width="11.28515625" style="97" customWidth="1"/>
    <col min="7942" max="7942" width="7.28515625" style="97" customWidth="1"/>
    <col min="7943" max="7943" width="8.7109375" style="97" customWidth="1"/>
    <col min="7944" max="7946" width="9.7109375" style="97" customWidth="1"/>
    <col min="7947" max="7947" width="7.42578125" style="97" customWidth="1"/>
    <col min="7948" max="7948" width="8.28515625" style="97" customWidth="1"/>
    <col min="7949" max="7949" width="7.140625" style="97" customWidth="1"/>
    <col min="7950" max="7950" width="7" style="97" customWidth="1"/>
    <col min="7951" max="7951" width="3.5703125" style="97" customWidth="1"/>
    <col min="7952" max="7952" width="12.7109375" style="97" customWidth="1"/>
    <col min="7953" max="7955" width="11.28515625" style="97" customWidth="1"/>
    <col min="7956" max="7956" width="10.5703125" style="97" customWidth="1"/>
    <col min="7957" max="7957" width="10.28515625" style="97" customWidth="1"/>
    <col min="7958" max="7958" width="5.7109375" style="97" customWidth="1"/>
    <col min="7959" max="7961" width="9.140625" style="97"/>
    <col min="7962" max="7962" width="7.5703125" style="97" customWidth="1"/>
    <col min="7963" max="7963" width="24.85546875" style="97" customWidth="1"/>
    <col min="7964" max="7964" width="4.28515625" style="97" customWidth="1"/>
    <col min="7965" max="7965" width="8.28515625" style="97" customWidth="1"/>
    <col min="7966" max="7966" width="8.7109375" style="97" customWidth="1"/>
    <col min="7967" max="8192" width="9.140625" style="97"/>
    <col min="8193" max="8193" width="6.7109375" style="97" customWidth="1"/>
    <col min="8194" max="8194" width="3.7109375" style="97" customWidth="1"/>
    <col min="8195" max="8195" width="13" style="97" customWidth="1"/>
    <col min="8196" max="8196" width="51.85546875" style="97" customWidth="1"/>
    <col min="8197" max="8197" width="11.28515625" style="97" customWidth="1"/>
    <col min="8198" max="8198" width="7.28515625" style="97" customWidth="1"/>
    <col min="8199" max="8199" width="8.7109375" style="97" customWidth="1"/>
    <col min="8200" max="8202" width="9.7109375" style="97" customWidth="1"/>
    <col min="8203" max="8203" width="7.42578125" style="97" customWidth="1"/>
    <col min="8204" max="8204" width="8.28515625" style="97" customWidth="1"/>
    <col min="8205" max="8205" width="7.140625" style="97" customWidth="1"/>
    <col min="8206" max="8206" width="7" style="97" customWidth="1"/>
    <col min="8207" max="8207" width="3.5703125" style="97" customWidth="1"/>
    <col min="8208" max="8208" width="12.7109375" style="97" customWidth="1"/>
    <col min="8209" max="8211" width="11.28515625" style="97" customWidth="1"/>
    <col min="8212" max="8212" width="10.5703125" style="97" customWidth="1"/>
    <col min="8213" max="8213" width="10.28515625" style="97" customWidth="1"/>
    <col min="8214" max="8214" width="5.7109375" style="97" customWidth="1"/>
    <col min="8215" max="8217" width="9.140625" style="97"/>
    <col min="8218" max="8218" width="7.5703125" style="97" customWidth="1"/>
    <col min="8219" max="8219" width="24.85546875" style="97" customWidth="1"/>
    <col min="8220" max="8220" width="4.28515625" style="97" customWidth="1"/>
    <col min="8221" max="8221" width="8.28515625" style="97" customWidth="1"/>
    <col min="8222" max="8222" width="8.7109375" style="97" customWidth="1"/>
    <col min="8223" max="8448" width="9.140625" style="97"/>
    <col min="8449" max="8449" width="6.7109375" style="97" customWidth="1"/>
    <col min="8450" max="8450" width="3.7109375" style="97" customWidth="1"/>
    <col min="8451" max="8451" width="13" style="97" customWidth="1"/>
    <col min="8452" max="8452" width="51.85546875" style="97" customWidth="1"/>
    <col min="8453" max="8453" width="11.28515625" style="97" customWidth="1"/>
    <col min="8454" max="8454" width="7.28515625" style="97" customWidth="1"/>
    <col min="8455" max="8455" width="8.7109375" style="97" customWidth="1"/>
    <col min="8456" max="8458" width="9.7109375" style="97" customWidth="1"/>
    <col min="8459" max="8459" width="7.42578125" style="97" customWidth="1"/>
    <col min="8460" max="8460" width="8.28515625" style="97" customWidth="1"/>
    <col min="8461" max="8461" width="7.140625" style="97" customWidth="1"/>
    <col min="8462" max="8462" width="7" style="97" customWidth="1"/>
    <col min="8463" max="8463" width="3.5703125" style="97" customWidth="1"/>
    <col min="8464" max="8464" width="12.7109375" style="97" customWidth="1"/>
    <col min="8465" max="8467" width="11.28515625" style="97" customWidth="1"/>
    <col min="8468" max="8468" width="10.5703125" style="97" customWidth="1"/>
    <col min="8469" max="8469" width="10.28515625" style="97" customWidth="1"/>
    <col min="8470" max="8470" width="5.7109375" style="97" customWidth="1"/>
    <col min="8471" max="8473" width="9.140625" style="97"/>
    <col min="8474" max="8474" width="7.5703125" style="97" customWidth="1"/>
    <col min="8475" max="8475" width="24.85546875" style="97" customWidth="1"/>
    <col min="8476" max="8476" width="4.28515625" style="97" customWidth="1"/>
    <col min="8477" max="8477" width="8.28515625" style="97" customWidth="1"/>
    <col min="8478" max="8478" width="8.7109375" style="97" customWidth="1"/>
    <col min="8479" max="8704" width="9.140625" style="97"/>
    <col min="8705" max="8705" width="6.7109375" style="97" customWidth="1"/>
    <col min="8706" max="8706" width="3.7109375" style="97" customWidth="1"/>
    <col min="8707" max="8707" width="13" style="97" customWidth="1"/>
    <col min="8708" max="8708" width="51.85546875" style="97" customWidth="1"/>
    <col min="8709" max="8709" width="11.28515625" style="97" customWidth="1"/>
    <col min="8710" max="8710" width="7.28515625" style="97" customWidth="1"/>
    <col min="8711" max="8711" width="8.7109375" style="97" customWidth="1"/>
    <col min="8712" max="8714" width="9.7109375" style="97" customWidth="1"/>
    <col min="8715" max="8715" width="7.42578125" style="97" customWidth="1"/>
    <col min="8716" max="8716" width="8.28515625" style="97" customWidth="1"/>
    <col min="8717" max="8717" width="7.140625" style="97" customWidth="1"/>
    <col min="8718" max="8718" width="7" style="97" customWidth="1"/>
    <col min="8719" max="8719" width="3.5703125" style="97" customWidth="1"/>
    <col min="8720" max="8720" width="12.7109375" style="97" customWidth="1"/>
    <col min="8721" max="8723" width="11.28515625" style="97" customWidth="1"/>
    <col min="8724" max="8724" width="10.5703125" style="97" customWidth="1"/>
    <col min="8725" max="8725" width="10.28515625" style="97" customWidth="1"/>
    <col min="8726" max="8726" width="5.7109375" style="97" customWidth="1"/>
    <col min="8727" max="8729" width="9.140625" style="97"/>
    <col min="8730" max="8730" width="7.5703125" style="97" customWidth="1"/>
    <col min="8731" max="8731" width="24.85546875" style="97" customWidth="1"/>
    <col min="8732" max="8732" width="4.28515625" style="97" customWidth="1"/>
    <col min="8733" max="8733" width="8.28515625" style="97" customWidth="1"/>
    <col min="8734" max="8734" width="8.7109375" style="97" customWidth="1"/>
    <col min="8735" max="8960" width="9.140625" style="97"/>
    <col min="8961" max="8961" width="6.7109375" style="97" customWidth="1"/>
    <col min="8962" max="8962" width="3.7109375" style="97" customWidth="1"/>
    <col min="8963" max="8963" width="13" style="97" customWidth="1"/>
    <col min="8964" max="8964" width="51.85546875" style="97" customWidth="1"/>
    <col min="8965" max="8965" width="11.28515625" style="97" customWidth="1"/>
    <col min="8966" max="8966" width="7.28515625" style="97" customWidth="1"/>
    <col min="8967" max="8967" width="8.7109375" style="97" customWidth="1"/>
    <col min="8968" max="8970" width="9.7109375" style="97" customWidth="1"/>
    <col min="8971" max="8971" width="7.42578125" style="97" customWidth="1"/>
    <col min="8972" max="8972" width="8.28515625" style="97" customWidth="1"/>
    <col min="8973" max="8973" width="7.140625" style="97" customWidth="1"/>
    <col min="8974" max="8974" width="7" style="97" customWidth="1"/>
    <col min="8975" max="8975" width="3.5703125" style="97" customWidth="1"/>
    <col min="8976" max="8976" width="12.7109375" style="97" customWidth="1"/>
    <col min="8977" max="8979" width="11.28515625" style="97" customWidth="1"/>
    <col min="8980" max="8980" width="10.5703125" style="97" customWidth="1"/>
    <col min="8981" max="8981" width="10.28515625" style="97" customWidth="1"/>
    <col min="8982" max="8982" width="5.7109375" style="97" customWidth="1"/>
    <col min="8983" max="8985" width="9.140625" style="97"/>
    <col min="8986" max="8986" width="7.5703125" style="97" customWidth="1"/>
    <col min="8987" max="8987" width="24.85546875" style="97" customWidth="1"/>
    <col min="8988" max="8988" width="4.28515625" style="97" customWidth="1"/>
    <col min="8989" max="8989" width="8.28515625" style="97" customWidth="1"/>
    <col min="8990" max="8990" width="8.7109375" style="97" customWidth="1"/>
    <col min="8991" max="9216" width="9.140625" style="97"/>
    <col min="9217" max="9217" width="6.7109375" style="97" customWidth="1"/>
    <col min="9218" max="9218" width="3.7109375" style="97" customWidth="1"/>
    <col min="9219" max="9219" width="13" style="97" customWidth="1"/>
    <col min="9220" max="9220" width="51.85546875" style="97" customWidth="1"/>
    <col min="9221" max="9221" width="11.28515625" style="97" customWidth="1"/>
    <col min="9222" max="9222" width="7.28515625" style="97" customWidth="1"/>
    <col min="9223" max="9223" width="8.7109375" style="97" customWidth="1"/>
    <col min="9224" max="9226" width="9.7109375" style="97" customWidth="1"/>
    <col min="9227" max="9227" width="7.42578125" style="97" customWidth="1"/>
    <col min="9228" max="9228" width="8.28515625" style="97" customWidth="1"/>
    <col min="9229" max="9229" width="7.140625" style="97" customWidth="1"/>
    <col min="9230" max="9230" width="7" style="97" customWidth="1"/>
    <col min="9231" max="9231" width="3.5703125" style="97" customWidth="1"/>
    <col min="9232" max="9232" width="12.7109375" style="97" customWidth="1"/>
    <col min="9233" max="9235" width="11.28515625" style="97" customWidth="1"/>
    <col min="9236" max="9236" width="10.5703125" style="97" customWidth="1"/>
    <col min="9237" max="9237" width="10.28515625" style="97" customWidth="1"/>
    <col min="9238" max="9238" width="5.7109375" style="97" customWidth="1"/>
    <col min="9239" max="9241" width="9.140625" style="97"/>
    <col min="9242" max="9242" width="7.5703125" style="97" customWidth="1"/>
    <col min="9243" max="9243" width="24.85546875" style="97" customWidth="1"/>
    <col min="9244" max="9244" width="4.28515625" style="97" customWidth="1"/>
    <col min="9245" max="9245" width="8.28515625" style="97" customWidth="1"/>
    <col min="9246" max="9246" width="8.7109375" style="97" customWidth="1"/>
    <col min="9247" max="9472" width="9.140625" style="97"/>
    <col min="9473" max="9473" width="6.7109375" style="97" customWidth="1"/>
    <col min="9474" max="9474" width="3.7109375" style="97" customWidth="1"/>
    <col min="9475" max="9475" width="13" style="97" customWidth="1"/>
    <col min="9476" max="9476" width="51.85546875" style="97" customWidth="1"/>
    <col min="9477" max="9477" width="11.28515625" style="97" customWidth="1"/>
    <col min="9478" max="9478" width="7.28515625" style="97" customWidth="1"/>
    <col min="9479" max="9479" width="8.7109375" style="97" customWidth="1"/>
    <col min="9480" max="9482" width="9.7109375" style="97" customWidth="1"/>
    <col min="9483" max="9483" width="7.42578125" style="97" customWidth="1"/>
    <col min="9484" max="9484" width="8.28515625" style="97" customWidth="1"/>
    <col min="9485" max="9485" width="7.140625" style="97" customWidth="1"/>
    <col min="9486" max="9486" width="7" style="97" customWidth="1"/>
    <col min="9487" max="9487" width="3.5703125" style="97" customWidth="1"/>
    <col min="9488" max="9488" width="12.7109375" style="97" customWidth="1"/>
    <col min="9489" max="9491" width="11.28515625" style="97" customWidth="1"/>
    <col min="9492" max="9492" width="10.5703125" style="97" customWidth="1"/>
    <col min="9493" max="9493" width="10.28515625" style="97" customWidth="1"/>
    <col min="9494" max="9494" width="5.7109375" style="97" customWidth="1"/>
    <col min="9495" max="9497" width="9.140625" style="97"/>
    <col min="9498" max="9498" width="7.5703125" style="97" customWidth="1"/>
    <col min="9499" max="9499" width="24.85546875" style="97" customWidth="1"/>
    <col min="9500" max="9500" width="4.28515625" style="97" customWidth="1"/>
    <col min="9501" max="9501" width="8.28515625" style="97" customWidth="1"/>
    <col min="9502" max="9502" width="8.7109375" style="97" customWidth="1"/>
    <col min="9503" max="9728" width="9.140625" style="97"/>
    <col min="9729" max="9729" width="6.7109375" style="97" customWidth="1"/>
    <col min="9730" max="9730" width="3.7109375" style="97" customWidth="1"/>
    <col min="9731" max="9731" width="13" style="97" customWidth="1"/>
    <col min="9732" max="9732" width="51.85546875" style="97" customWidth="1"/>
    <col min="9733" max="9733" width="11.28515625" style="97" customWidth="1"/>
    <col min="9734" max="9734" width="7.28515625" style="97" customWidth="1"/>
    <col min="9735" max="9735" width="8.7109375" style="97" customWidth="1"/>
    <col min="9736" max="9738" width="9.7109375" style="97" customWidth="1"/>
    <col min="9739" max="9739" width="7.42578125" style="97" customWidth="1"/>
    <col min="9740" max="9740" width="8.28515625" style="97" customWidth="1"/>
    <col min="9741" max="9741" width="7.140625" style="97" customWidth="1"/>
    <col min="9742" max="9742" width="7" style="97" customWidth="1"/>
    <col min="9743" max="9743" width="3.5703125" style="97" customWidth="1"/>
    <col min="9744" max="9744" width="12.7109375" style="97" customWidth="1"/>
    <col min="9745" max="9747" width="11.28515625" style="97" customWidth="1"/>
    <col min="9748" max="9748" width="10.5703125" style="97" customWidth="1"/>
    <col min="9749" max="9749" width="10.28515625" style="97" customWidth="1"/>
    <col min="9750" max="9750" width="5.7109375" style="97" customWidth="1"/>
    <col min="9751" max="9753" width="9.140625" style="97"/>
    <col min="9754" max="9754" width="7.5703125" style="97" customWidth="1"/>
    <col min="9755" max="9755" width="24.85546875" style="97" customWidth="1"/>
    <col min="9756" max="9756" width="4.28515625" style="97" customWidth="1"/>
    <col min="9757" max="9757" width="8.28515625" style="97" customWidth="1"/>
    <col min="9758" max="9758" width="8.7109375" style="97" customWidth="1"/>
    <col min="9759" max="9984" width="9.140625" style="97"/>
    <col min="9985" max="9985" width="6.7109375" style="97" customWidth="1"/>
    <col min="9986" max="9986" width="3.7109375" style="97" customWidth="1"/>
    <col min="9987" max="9987" width="13" style="97" customWidth="1"/>
    <col min="9988" max="9988" width="51.85546875" style="97" customWidth="1"/>
    <col min="9989" max="9989" width="11.28515625" style="97" customWidth="1"/>
    <col min="9990" max="9990" width="7.28515625" style="97" customWidth="1"/>
    <col min="9991" max="9991" width="8.7109375" style="97" customWidth="1"/>
    <col min="9992" max="9994" width="9.7109375" style="97" customWidth="1"/>
    <col min="9995" max="9995" width="7.42578125" style="97" customWidth="1"/>
    <col min="9996" max="9996" width="8.28515625" style="97" customWidth="1"/>
    <col min="9997" max="9997" width="7.140625" style="97" customWidth="1"/>
    <col min="9998" max="9998" width="7" style="97" customWidth="1"/>
    <col min="9999" max="9999" width="3.5703125" style="97" customWidth="1"/>
    <col min="10000" max="10000" width="12.7109375" style="97" customWidth="1"/>
    <col min="10001" max="10003" width="11.28515625" style="97" customWidth="1"/>
    <col min="10004" max="10004" width="10.5703125" style="97" customWidth="1"/>
    <col min="10005" max="10005" width="10.28515625" style="97" customWidth="1"/>
    <col min="10006" max="10006" width="5.7109375" style="97" customWidth="1"/>
    <col min="10007" max="10009" width="9.140625" style="97"/>
    <col min="10010" max="10010" width="7.5703125" style="97" customWidth="1"/>
    <col min="10011" max="10011" width="24.85546875" style="97" customWidth="1"/>
    <col min="10012" max="10012" width="4.28515625" style="97" customWidth="1"/>
    <col min="10013" max="10013" width="8.28515625" style="97" customWidth="1"/>
    <col min="10014" max="10014" width="8.7109375" style="97" customWidth="1"/>
    <col min="10015" max="10240" width="9.140625" style="97"/>
    <col min="10241" max="10241" width="6.7109375" style="97" customWidth="1"/>
    <col min="10242" max="10242" width="3.7109375" style="97" customWidth="1"/>
    <col min="10243" max="10243" width="13" style="97" customWidth="1"/>
    <col min="10244" max="10244" width="51.85546875" style="97" customWidth="1"/>
    <col min="10245" max="10245" width="11.28515625" style="97" customWidth="1"/>
    <col min="10246" max="10246" width="7.28515625" style="97" customWidth="1"/>
    <col min="10247" max="10247" width="8.7109375" style="97" customWidth="1"/>
    <col min="10248" max="10250" width="9.7109375" style="97" customWidth="1"/>
    <col min="10251" max="10251" width="7.42578125" style="97" customWidth="1"/>
    <col min="10252" max="10252" width="8.28515625" style="97" customWidth="1"/>
    <col min="10253" max="10253" width="7.140625" style="97" customWidth="1"/>
    <col min="10254" max="10254" width="7" style="97" customWidth="1"/>
    <col min="10255" max="10255" width="3.5703125" style="97" customWidth="1"/>
    <col min="10256" max="10256" width="12.7109375" style="97" customWidth="1"/>
    <col min="10257" max="10259" width="11.28515625" style="97" customWidth="1"/>
    <col min="10260" max="10260" width="10.5703125" style="97" customWidth="1"/>
    <col min="10261" max="10261" width="10.28515625" style="97" customWidth="1"/>
    <col min="10262" max="10262" width="5.7109375" style="97" customWidth="1"/>
    <col min="10263" max="10265" width="9.140625" style="97"/>
    <col min="10266" max="10266" width="7.5703125" style="97" customWidth="1"/>
    <col min="10267" max="10267" width="24.85546875" style="97" customWidth="1"/>
    <col min="10268" max="10268" width="4.28515625" style="97" customWidth="1"/>
    <col min="10269" max="10269" width="8.28515625" style="97" customWidth="1"/>
    <col min="10270" max="10270" width="8.7109375" style="97" customWidth="1"/>
    <col min="10271" max="10496" width="9.140625" style="97"/>
    <col min="10497" max="10497" width="6.7109375" style="97" customWidth="1"/>
    <col min="10498" max="10498" width="3.7109375" style="97" customWidth="1"/>
    <col min="10499" max="10499" width="13" style="97" customWidth="1"/>
    <col min="10500" max="10500" width="51.85546875" style="97" customWidth="1"/>
    <col min="10501" max="10501" width="11.28515625" style="97" customWidth="1"/>
    <col min="10502" max="10502" width="7.28515625" style="97" customWidth="1"/>
    <col min="10503" max="10503" width="8.7109375" style="97" customWidth="1"/>
    <col min="10504" max="10506" width="9.7109375" style="97" customWidth="1"/>
    <col min="10507" max="10507" width="7.42578125" style="97" customWidth="1"/>
    <col min="10508" max="10508" width="8.28515625" style="97" customWidth="1"/>
    <col min="10509" max="10509" width="7.140625" style="97" customWidth="1"/>
    <col min="10510" max="10510" width="7" style="97" customWidth="1"/>
    <col min="10511" max="10511" width="3.5703125" style="97" customWidth="1"/>
    <col min="10512" max="10512" width="12.7109375" style="97" customWidth="1"/>
    <col min="10513" max="10515" width="11.28515625" style="97" customWidth="1"/>
    <col min="10516" max="10516" width="10.5703125" style="97" customWidth="1"/>
    <col min="10517" max="10517" width="10.28515625" style="97" customWidth="1"/>
    <col min="10518" max="10518" width="5.7109375" style="97" customWidth="1"/>
    <col min="10519" max="10521" width="9.140625" style="97"/>
    <col min="10522" max="10522" width="7.5703125" style="97" customWidth="1"/>
    <col min="10523" max="10523" width="24.85546875" style="97" customWidth="1"/>
    <col min="10524" max="10524" width="4.28515625" style="97" customWidth="1"/>
    <col min="10525" max="10525" width="8.28515625" style="97" customWidth="1"/>
    <col min="10526" max="10526" width="8.7109375" style="97" customWidth="1"/>
    <col min="10527" max="10752" width="9.140625" style="97"/>
    <col min="10753" max="10753" width="6.7109375" style="97" customWidth="1"/>
    <col min="10754" max="10754" width="3.7109375" style="97" customWidth="1"/>
    <col min="10755" max="10755" width="13" style="97" customWidth="1"/>
    <col min="10756" max="10756" width="51.85546875" style="97" customWidth="1"/>
    <col min="10757" max="10757" width="11.28515625" style="97" customWidth="1"/>
    <col min="10758" max="10758" width="7.28515625" style="97" customWidth="1"/>
    <col min="10759" max="10759" width="8.7109375" style="97" customWidth="1"/>
    <col min="10760" max="10762" width="9.7109375" style="97" customWidth="1"/>
    <col min="10763" max="10763" width="7.42578125" style="97" customWidth="1"/>
    <col min="10764" max="10764" width="8.28515625" style="97" customWidth="1"/>
    <col min="10765" max="10765" width="7.140625" style="97" customWidth="1"/>
    <col min="10766" max="10766" width="7" style="97" customWidth="1"/>
    <col min="10767" max="10767" width="3.5703125" style="97" customWidth="1"/>
    <col min="10768" max="10768" width="12.7109375" style="97" customWidth="1"/>
    <col min="10769" max="10771" width="11.28515625" style="97" customWidth="1"/>
    <col min="10772" max="10772" width="10.5703125" style="97" customWidth="1"/>
    <col min="10773" max="10773" width="10.28515625" style="97" customWidth="1"/>
    <col min="10774" max="10774" width="5.7109375" style="97" customWidth="1"/>
    <col min="10775" max="10777" width="9.140625" style="97"/>
    <col min="10778" max="10778" width="7.5703125" style="97" customWidth="1"/>
    <col min="10779" max="10779" width="24.85546875" style="97" customWidth="1"/>
    <col min="10780" max="10780" width="4.28515625" style="97" customWidth="1"/>
    <col min="10781" max="10781" width="8.28515625" style="97" customWidth="1"/>
    <col min="10782" max="10782" width="8.7109375" style="97" customWidth="1"/>
    <col min="10783" max="11008" width="9.140625" style="97"/>
    <col min="11009" max="11009" width="6.7109375" style="97" customWidth="1"/>
    <col min="11010" max="11010" width="3.7109375" style="97" customWidth="1"/>
    <col min="11011" max="11011" width="13" style="97" customWidth="1"/>
    <col min="11012" max="11012" width="51.85546875" style="97" customWidth="1"/>
    <col min="11013" max="11013" width="11.28515625" style="97" customWidth="1"/>
    <col min="11014" max="11014" width="7.28515625" style="97" customWidth="1"/>
    <col min="11015" max="11015" width="8.7109375" style="97" customWidth="1"/>
    <col min="11016" max="11018" width="9.7109375" style="97" customWidth="1"/>
    <col min="11019" max="11019" width="7.42578125" style="97" customWidth="1"/>
    <col min="11020" max="11020" width="8.28515625" style="97" customWidth="1"/>
    <col min="11021" max="11021" width="7.140625" style="97" customWidth="1"/>
    <col min="11022" max="11022" width="7" style="97" customWidth="1"/>
    <col min="11023" max="11023" width="3.5703125" style="97" customWidth="1"/>
    <col min="11024" max="11024" width="12.7109375" style="97" customWidth="1"/>
    <col min="11025" max="11027" width="11.28515625" style="97" customWidth="1"/>
    <col min="11028" max="11028" width="10.5703125" style="97" customWidth="1"/>
    <col min="11029" max="11029" width="10.28515625" style="97" customWidth="1"/>
    <col min="11030" max="11030" width="5.7109375" style="97" customWidth="1"/>
    <col min="11031" max="11033" width="9.140625" style="97"/>
    <col min="11034" max="11034" width="7.5703125" style="97" customWidth="1"/>
    <col min="11035" max="11035" width="24.85546875" style="97" customWidth="1"/>
    <col min="11036" max="11036" width="4.28515625" style="97" customWidth="1"/>
    <col min="11037" max="11037" width="8.28515625" style="97" customWidth="1"/>
    <col min="11038" max="11038" width="8.7109375" style="97" customWidth="1"/>
    <col min="11039" max="11264" width="9.140625" style="97"/>
    <col min="11265" max="11265" width="6.7109375" style="97" customWidth="1"/>
    <col min="11266" max="11266" width="3.7109375" style="97" customWidth="1"/>
    <col min="11267" max="11267" width="13" style="97" customWidth="1"/>
    <col min="11268" max="11268" width="51.85546875" style="97" customWidth="1"/>
    <col min="11269" max="11269" width="11.28515625" style="97" customWidth="1"/>
    <col min="11270" max="11270" width="7.28515625" style="97" customWidth="1"/>
    <col min="11271" max="11271" width="8.7109375" style="97" customWidth="1"/>
    <col min="11272" max="11274" width="9.7109375" style="97" customWidth="1"/>
    <col min="11275" max="11275" width="7.42578125" style="97" customWidth="1"/>
    <col min="11276" max="11276" width="8.28515625" style="97" customWidth="1"/>
    <col min="11277" max="11277" width="7.140625" style="97" customWidth="1"/>
    <col min="11278" max="11278" width="7" style="97" customWidth="1"/>
    <col min="11279" max="11279" width="3.5703125" style="97" customWidth="1"/>
    <col min="11280" max="11280" width="12.7109375" style="97" customWidth="1"/>
    <col min="11281" max="11283" width="11.28515625" style="97" customWidth="1"/>
    <col min="11284" max="11284" width="10.5703125" style="97" customWidth="1"/>
    <col min="11285" max="11285" width="10.28515625" style="97" customWidth="1"/>
    <col min="11286" max="11286" width="5.7109375" style="97" customWidth="1"/>
    <col min="11287" max="11289" width="9.140625" style="97"/>
    <col min="11290" max="11290" width="7.5703125" style="97" customWidth="1"/>
    <col min="11291" max="11291" width="24.85546875" style="97" customWidth="1"/>
    <col min="11292" max="11292" width="4.28515625" style="97" customWidth="1"/>
    <col min="11293" max="11293" width="8.28515625" style="97" customWidth="1"/>
    <col min="11294" max="11294" width="8.7109375" style="97" customWidth="1"/>
    <col min="11295" max="11520" width="9.140625" style="97"/>
    <col min="11521" max="11521" width="6.7109375" style="97" customWidth="1"/>
    <col min="11522" max="11522" width="3.7109375" style="97" customWidth="1"/>
    <col min="11523" max="11523" width="13" style="97" customWidth="1"/>
    <col min="11524" max="11524" width="51.85546875" style="97" customWidth="1"/>
    <col min="11525" max="11525" width="11.28515625" style="97" customWidth="1"/>
    <col min="11526" max="11526" width="7.28515625" style="97" customWidth="1"/>
    <col min="11527" max="11527" width="8.7109375" style="97" customWidth="1"/>
    <col min="11528" max="11530" width="9.7109375" style="97" customWidth="1"/>
    <col min="11531" max="11531" width="7.42578125" style="97" customWidth="1"/>
    <col min="11532" max="11532" width="8.28515625" style="97" customWidth="1"/>
    <col min="11533" max="11533" width="7.140625" style="97" customWidth="1"/>
    <col min="11534" max="11534" width="7" style="97" customWidth="1"/>
    <col min="11535" max="11535" width="3.5703125" style="97" customWidth="1"/>
    <col min="11536" max="11536" width="12.7109375" style="97" customWidth="1"/>
    <col min="11537" max="11539" width="11.28515625" style="97" customWidth="1"/>
    <col min="11540" max="11540" width="10.5703125" style="97" customWidth="1"/>
    <col min="11541" max="11541" width="10.28515625" style="97" customWidth="1"/>
    <col min="11542" max="11542" width="5.7109375" style="97" customWidth="1"/>
    <col min="11543" max="11545" width="9.140625" style="97"/>
    <col min="11546" max="11546" width="7.5703125" style="97" customWidth="1"/>
    <col min="11547" max="11547" width="24.85546875" style="97" customWidth="1"/>
    <col min="11548" max="11548" width="4.28515625" style="97" customWidth="1"/>
    <col min="11549" max="11549" width="8.28515625" style="97" customWidth="1"/>
    <col min="11550" max="11550" width="8.7109375" style="97" customWidth="1"/>
    <col min="11551" max="11776" width="9.140625" style="97"/>
    <col min="11777" max="11777" width="6.7109375" style="97" customWidth="1"/>
    <col min="11778" max="11778" width="3.7109375" style="97" customWidth="1"/>
    <col min="11779" max="11779" width="13" style="97" customWidth="1"/>
    <col min="11780" max="11780" width="51.85546875" style="97" customWidth="1"/>
    <col min="11781" max="11781" width="11.28515625" style="97" customWidth="1"/>
    <col min="11782" max="11782" width="7.28515625" style="97" customWidth="1"/>
    <col min="11783" max="11783" width="8.7109375" style="97" customWidth="1"/>
    <col min="11784" max="11786" width="9.7109375" style="97" customWidth="1"/>
    <col min="11787" max="11787" width="7.42578125" style="97" customWidth="1"/>
    <col min="11788" max="11788" width="8.28515625" style="97" customWidth="1"/>
    <col min="11789" max="11789" width="7.140625" style="97" customWidth="1"/>
    <col min="11790" max="11790" width="7" style="97" customWidth="1"/>
    <col min="11791" max="11791" width="3.5703125" style="97" customWidth="1"/>
    <col min="11792" max="11792" width="12.7109375" style="97" customWidth="1"/>
    <col min="11793" max="11795" width="11.28515625" style="97" customWidth="1"/>
    <col min="11796" max="11796" width="10.5703125" style="97" customWidth="1"/>
    <col min="11797" max="11797" width="10.28515625" style="97" customWidth="1"/>
    <col min="11798" max="11798" width="5.7109375" style="97" customWidth="1"/>
    <col min="11799" max="11801" width="9.140625" style="97"/>
    <col min="11802" max="11802" width="7.5703125" style="97" customWidth="1"/>
    <col min="11803" max="11803" width="24.85546875" style="97" customWidth="1"/>
    <col min="11804" max="11804" width="4.28515625" style="97" customWidth="1"/>
    <col min="11805" max="11805" width="8.28515625" style="97" customWidth="1"/>
    <col min="11806" max="11806" width="8.7109375" style="97" customWidth="1"/>
    <col min="11807" max="12032" width="9.140625" style="97"/>
    <col min="12033" max="12033" width="6.7109375" style="97" customWidth="1"/>
    <col min="12034" max="12034" width="3.7109375" style="97" customWidth="1"/>
    <col min="12035" max="12035" width="13" style="97" customWidth="1"/>
    <col min="12036" max="12036" width="51.85546875" style="97" customWidth="1"/>
    <col min="12037" max="12037" width="11.28515625" style="97" customWidth="1"/>
    <col min="12038" max="12038" width="7.28515625" style="97" customWidth="1"/>
    <col min="12039" max="12039" width="8.7109375" style="97" customWidth="1"/>
    <col min="12040" max="12042" width="9.7109375" style="97" customWidth="1"/>
    <col min="12043" max="12043" width="7.42578125" style="97" customWidth="1"/>
    <col min="12044" max="12044" width="8.28515625" style="97" customWidth="1"/>
    <col min="12045" max="12045" width="7.140625" style="97" customWidth="1"/>
    <col min="12046" max="12046" width="7" style="97" customWidth="1"/>
    <col min="12047" max="12047" width="3.5703125" style="97" customWidth="1"/>
    <col min="12048" max="12048" width="12.7109375" style="97" customWidth="1"/>
    <col min="12049" max="12051" width="11.28515625" style="97" customWidth="1"/>
    <col min="12052" max="12052" width="10.5703125" style="97" customWidth="1"/>
    <col min="12053" max="12053" width="10.28515625" style="97" customWidth="1"/>
    <col min="12054" max="12054" width="5.7109375" style="97" customWidth="1"/>
    <col min="12055" max="12057" width="9.140625" style="97"/>
    <col min="12058" max="12058" width="7.5703125" style="97" customWidth="1"/>
    <col min="12059" max="12059" width="24.85546875" style="97" customWidth="1"/>
    <col min="12060" max="12060" width="4.28515625" style="97" customWidth="1"/>
    <col min="12061" max="12061" width="8.28515625" style="97" customWidth="1"/>
    <col min="12062" max="12062" width="8.7109375" style="97" customWidth="1"/>
    <col min="12063" max="12288" width="9.140625" style="97"/>
    <col min="12289" max="12289" width="6.7109375" style="97" customWidth="1"/>
    <col min="12290" max="12290" width="3.7109375" style="97" customWidth="1"/>
    <col min="12291" max="12291" width="13" style="97" customWidth="1"/>
    <col min="12292" max="12292" width="51.85546875" style="97" customWidth="1"/>
    <col min="12293" max="12293" width="11.28515625" style="97" customWidth="1"/>
    <col min="12294" max="12294" width="7.28515625" style="97" customWidth="1"/>
    <col min="12295" max="12295" width="8.7109375" style="97" customWidth="1"/>
    <col min="12296" max="12298" width="9.7109375" style="97" customWidth="1"/>
    <col min="12299" max="12299" width="7.42578125" style="97" customWidth="1"/>
    <col min="12300" max="12300" width="8.28515625" style="97" customWidth="1"/>
    <col min="12301" max="12301" width="7.140625" style="97" customWidth="1"/>
    <col min="12302" max="12302" width="7" style="97" customWidth="1"/>
    <col min="12303" max="12303" width="3.5703125" style="97" customWidth="1"/>
    <col min="12304" max="12304" width="12.7109375" style="97" customWidth="1"/>
    <col min="12305" max="12307" width="11.28515625" style="97" customWidth="1"/>
    <col min="12308" max="12308" width="10.5703125" style="97" customWidth="1"/>
    <col min="12309" max="12309" width="10.28515625" style="97" customWidth="1"/>
    <col min="12310" max="12310" width="5.7109375" style="97" customWidth="1"/>
    <col min="12311" max="12313" width="9.140625" style="97"/>
    <col min="12314" max="12314" width="7.5703125" style="97" customWidth="1"/>
    <col min="12315" max="12315" width="24.85546875" style="97" customWidth="1"/>
    <col min="12316" max="12316" width="4.28515625" style="97" customWidth="1"/>
    <col min="12317" max="12317" width="8.28515625" style="97" customWidth="1"/>
    <col min="12318" max="12318" width="8.7109375" style="97" customWidth="1"/>
    <col min="12319" max="12544" width="9.140625" style="97"/>
    <col min="12545" max="12545" width="6.7109375" style="97" customWidth="1"/>
    <col min="12546" max="12546" width="3.7109375" style="97" customWidth="1"/>
    <col min="12547" max="12547" width="13" style="97" customWidth="1"/>
    <col min="12548" max="12548" width="51.85546875" style="97" customWidth="1"/>
    <col min="12549" max="12549" width="11.28515625" style="97" customWidth="1"/>
    <col min="12550" max="12550" width="7.28515625" style="97" customWidth="1"/>
    <col min="12551" max="12551" width="8.7109375" style="97" customWidth="1"/>
    <col min="12552" max="12554" width="9.7109375" style="97" customWidth="1"/>
    <col min="12555" max="12555" width="7.42578125" style="97" customWidth="1"/>
    <col min="12556" max="12556" width="8.28515625" style="97" customWidth="1"/>
    <col min="12557" max="12557" width="7.140625" style="97" customWidth="1"/>
    <col min="12558" max="12558" width="7" style="97" customWidth="1"/>
    <col min="12559" max="12559" width="3.5703125" style="97" customWidth="1"/>
    <col min="12560" max="12560" width="12.7109375" style="97" customWidth="1"/>
    <col min="12561" max="12563" width="11.28515625" style="97" customWidth="1"/>
    <col min="12564" max="12564" width="10.5703125" style="97" customWidth="1"/>
    <col min="12565" max="12565" width="10.28515625" style="97" customWidth="1"/>
    <col min="12566" max="12566" width="5.7109375" style="97" customWidth="1"/>
    <col min="12567" max="12569" width="9.140625" style="97"/>
    <col min="12570" max="12570" width="7.5703125" style="97" customWidth="1"/>
    <col min="12571" max="12571" width="24.85546875" style="97" customWidth="1"/>
    <col min="12572" max="12572" width="4.28515625" style="97" customWidth="1"/>
    <col min="12573" max="12573" width="8.28515625" style="97" customWidth="1"/>
    <col min="12574" max="12574" width="8.7109375" style="97" customWidth="1"/>
    <col min="12575" max="12800" width="9.140625" style="97"/>
    <col min="12801" max="12801" width="6.7109375" style="97" customWidth="1"/>
    <col min="12802" max="12802" width="3.7109375" style="97" customWidth="1"/>
    <col min="12803" max="12803" width="13" style="97" customWidth="1"/>
    <col min="12804" max="12804" width="51.85546875" style="97" customWidth="1"/>
    <col min="12805" max="12805" width="11.28515625" style="97" customWidth="1"/>
    <col min="12806" max="12806" width="7.28515625" style="97" customWidth="1"/>
    <col min="12807" max="12807" width="8.7109375" style="97" customWidth="1"/>
    <col min="12808" max="12810" width="9.7109375" style="97" customWidth="1"/>
    <col min="12811" max="12811" width="7.42578125" style="97" customWidth="1"/>
    <col min="12812" max="12812" width="8.28515625" style="97" customWidth="1"/>
    <col min="12813" max="12813" width="7.140625" style="97" customWidth="1"/>
    <col min="12814" max="12814" width="7" style="97" customWidth="1"/>
    <col min="12815" max="12815" width="3.5703125" style="97" customWidth="1"/>
    <col min="12816" max="12816" width="12.7109375" style="97" customWidth="1"/>
    <col min="12817" max="12819" width="11.28515625" style="97" customWidth="1"/>
    <col min="12820" max="12820" width="10.5703125" style="97" customWidth="1"/>
    <col min="12821" max="12821" width="10.28515625" style="97" customWidth="1"/>
    <col min="12822" max="12822" width="5.7109375" style="97" customWidth="1"/>
    <col min="12823" max="12825" width="9.140625" style="97"/>
    <col min="12826" max="12826" width="7.5703125" style="97" customWidth="1"/>
    <col min="12827" max="12827" width="24.85546875" style="97" customWidth="1"/>
    <col min="12828" max="12828" width="4.28515625" style="97" customWidth="1"/>
    <col min="12829" max="12829" width="8.28515625" style="97" customWidth="1"/>
    <col min="12830" max="12830" width="8.7109375" style="97" customWidth="1"/>
    <col min="12831" max="13056" width="9.140625" style="97"/>
    <col min="13057" max="13057" width="6.7109375" style="97" customWidth="1"/>
    <col min="13058" max="13058" width="3.7109375" style="97" customWidth="1"/>
    <col min="13059" max="13059" width="13" style="97" customWidth="1"/>
    <col min="13060" max="13060" width="51.85546875" style="97" customWidth="1"/>
    <col min="13061" max="13061" width="11.28515625" style="97" customWidth="1"/>
    <col min="13062" max="13062" width="7.28515625" style="97" customWidth="1"/>
    <col min="13063" max="13063" width="8.7109375" style="97" customWidth="1"/>
    <col min="13064" max="13066" width="9.7109375" style="97" customWidth="1"/>
    <col min="13067" max="13067" width="7.42578125" style="97" customWidth="1"/>
    <col min="13068" max="13068" width="8.28515625" style="97" customWidth="1"/>
    <col min="13069" max="13069" width="7.140625" style="97" customWidth="1"/>
    <col min="13070" max="13070" width="7" style="97" customWidth="1"/>
    <col min="13071" max="13071" width="3.5703125" style="97" customWidth="1"/>
    <col min="13072" max="13072" width="12.7109375" style="97" customWidth="1"/>
    <col min="13073" max="13075" width="11.28515625" style="97" customWidth="1"/>
    <col min="13076" max="13076" width="10.5703125" style="97" customWidth="1"/>
    <col min="13077" max="13077" width="10.28515625" style="97" customWidth="1"/>
    <col min="13078" max="13078" width="5.7109375" style="97" customWidth="1"/>
    <col min="13079" max="13081" width="9.140625" style="97"/>
    <col min="13082" max="13082" width="7.5703125" style="97" customWidth="1"/>
    <col min="13083" max="13083" width="24.85546875" style="97" customWidth="1"/>
    <col min="13084" max="13084" width="4.28515625" style="97" customWidth="1"/>
    <col min="13085" max="13085" width="8.28515625" style="97" customWidth="1"/>
    <col min="13086" max="13086" width="8.7109375" style="97" customWidth="1"/>
    <col min="13087" max="13312" width="9.140625" style="97"/>
    <col min="13313" max="13313" width="6.7109375" style="97" customWidth="1"/>
    <col min="13314" max="13314" width="3.7109375" style="97" customWidth="1"/>
    <col min="13315" max="13315" width="13" style="97" customWidth="1"/>
    <col min="13316" max="13316" width="51.85546875" style="97" customWidth="1"/>
    <col min="13317" max="13317" width="11.28515625" style="97" customWidth="1"/>
    <col min="13318" max="13318" width="7.28515625" style="97" customWidth="1"/>
    <col min="13319" max="13319" width="8.7109375" style="97" customWidth="1"/>
    <col min="13320" max="13322" width="9.7109375" style="97" customWidth="1"/>
    <col min="13323" max="13323" width="7.42578125" style="97" customWidth="1"/>
    <col min="13324" max="13324" width="8.28515625" style="97" customWidth="1"/>
    <col min="13325" max="13325" width="7.140625" style="97" customWidth="1"/>
    <col min="13326" max="13326" width="7" style="97" customWidth="1"/>
    <col min="13327" max="13327" width="3.5703125" style="97" customWidth="1"/>
    <col min="13328" max="13328" width="12.7109375" style="97" customWidth="1"/>
    <col min="13329" max="13331" width="11.28515625" style="97" customWidth="1"/>
    <col min="13332" max="13332" width="10.5703125" style="97" customWidth="1"/>
    <col min="13333" max="13333" width="10.28515625" style="97" customWidth="1"/>
    <col min="13334" max="13334" width="5.7109375" style="97" customWidth="1"/>
    <col min="13335" max="13337" width="9.140625" style="97"/>
    <col min="13338" max="13338" width="7.5703125" style="97" customWidth="1"/>
    <col min="13339" max="13339" width="24.85546875" style="97" customWidth="1"/>
    <col min="13340" max="13340" width="4.28515625" style="97" customWidth="1"/>
    <col min="13341" max="13341" width="8.28515625" style="97" customWidth="1"/>
    <col min="13342" max="13342" width="8.7109375" style="97" customWidth="1"/>
    <col min="13343" max="13568" width="9.140625" style="97"/>
    <col min="13569" max="13569" width="6.7109375" style="97" customWidth="1"/>
    <col min="13570" max="13570" width="3.7109375" style="97" customWidth="1"/>
    <col min="13571" max="13571" width="13" style="97" customWidth="1"/>
    <col min="13572" max="13572" width="51.85546875" style="97" customWidth="1"/>
    <col min="13573" max="13573" width="11.28515625" style="97" customWidth="1"/>
    <col min="13574" max="13574" width="7.28515625" style="97" customWidth="1"/>
    <col min="13575" max="13575" width="8.7109375" style="97" customWidth="1"/>
    <col min="13576" max="13578" width="9.7109375" style="97" customWidth="1"/>
    <col min="13579" max="13579" width="7.42578125" style="97" customWidth="1"/>
    <col min="13580" max="13580" width="8.28515625" style="97" customWidth="1"/>
    <col min="13581" max="13581" width="7.140625" style="97" customWidth="1"/>
    <col min="13582" max="13582" width="7" style="97" customWidth="1"/>
    <col min="13583" max="13583" width="3.5703125" style="97" customWidth="1"/>
    <col min="13584" max="13584" width="12.7109375" style="97" customWidth="1"/>
    <col min="13585" max="13587" width="11.28515625" style="97" customWidth="1"/>
    <col min="13588" max="13588" width="10.5703125" style="97" customWidth="1"/>
    <col min="13589" max="13589" width="10.28515625" style="97" customWidth="1"/>
    <col min="13590" max="13590" width="5.7109375" style="97" customWidth="1"/>
    <col min="13591" max="13593" width="9.140625" style="97"/>
    <col min="13594" max="13594" width="7.5703125" style="97" customWidth="1"/>
    <col min="13595" max="13595" width="24.85546875" style="97" customWidth="1"/>
    <col min="13596" max="13596" width="4.28515625" style="97" customWidth="1"/>
    <col min="13597" max="13597" width="8.28515625" style="97" customWidth="1"/>
    <col min="13598" max="13598" width="8.7109375" style="97" customWidth="1"/>
    <col min="13599" max="13824" width="9.140625" style="97"/>
    <col min="13825" max="13825" width="6.7109375" style="97" customWidth="1"/>
    <col min="13826" max="13826" width="3.7109375" style="97" customWidth="1"/>
    <col min="13827" max="13827" width="13" style="97" customWidth="1"/>
    <col min="13828" max="13828" width="51.85546875" style="97" customWidth="1"/>
    <col min="13829" max="13829" width="11.28515625" style="97" customWidth="1"/>
    <col min="13830" max="13830" width="7.28515625" style="97" customWidth="1"/>
    <col min="13831" max="13831" width="8.7109375" style="97" customWidth="1"/>
    <col min="13832" max="13834" width="9.7109375" style="97" customWidth="1"/>
    <col min="13835" max="13835" width="7.42578125" style="97" customWidth="1"/>
    <col min="13836" max="13836" width="8.28515625" style="97" customWidth="1"/>
    <col min="13837" max="13837" width="7.140625" style="97" customWidth="1"/>
    <col min="13838" max="13838" width="7" style="97" customWidth="1"/>
    <col min="13839" max="13839" width="3.5703125" style="97" customWidth="1"/>
    <col min="13840" max="13840" width="12.7109375" style="97" customWidth="1"/>
    <col min="13841" max="13843" width="11.28515625" style="97" customWidth="1"/>
    <col min="13844" max="13844" width="10.5703125" style="97" customWidth="1"/>
    <col min="13845" max="13845" width="10.28515625" style="97" customWidth="1"/>
    <col min="13846" max="13846" width="5.7109375" style="97" customWidth="1"/>
    <col min="13847" max="13849" width="9.140625" style="97"/>
    <col min="13850" max="13850" width="7.5703125" style="97" customWidth="1"/>
    <col min="13851" max="13851" width="24.85546875" style="97" customWidth="1"/>
    <col min="13852" max="13852" width="4.28515625" style="97" customWidth="1"/>
    <col min="13853" max="13853" width="8.28515625" style="97" customWidth="1"/>
    <col min="13854" max="13854" width="8.7109375" style="97" customWidth="1"/>
    <col min="13855" max="14080" width="9.140625" style="97"/>
    <col min="14081" max="14081" width="6.7109375" style="97" customWidth="1"/>
    <col min="14082" max="14082" width="3.7109375" style="97" customWidth="1"/>
    <col min="14083" max="14083" width="13" style="97" customWidth="1"/>
    <col min="14084" max="14084" width="51.85546875" style="97" customWidth="1"/>
    <col min="14085" max="14085" width="11.28515625" style="97" customWidth="1"/>
    <col min="14086" max="14086" width="7.28515625" style="97" customWidth="1"/>
    <col min="14087" max="14087" width="8.7109375" style="97" customWidth="1"/>
    <col min="14088" max="14090" width="9.7109375" style="97" customWidth="1"/>
    <col min="14091" max="14091" width="7.42578125" style="97" customWidth="1"/>
    <col min="14092" max="14092" width="8.28515625" style="97" customWidth="1"/>
    <col min="14093" max="14093" width="7.140625" style="97" customWidth="1"/>
    <col min="14094" max="14094" width="7" style="97" customWidth="1"/>
    <col min="14095" max="14095" width="3.5703125" style="97" customWidth="1"/>
    <col min="14096" max="14096" width="12.7109375" style="97" customWidth="1"/>
    <col min="14097" max="14099" width="11.28515625" style="97" customWidth="1"/>
    <col min="14100" max="14100" width="10.5703125" style="97" customWidth="1"/>
    <col min="14101" max="14101" width="10.28515625" style="97" customWidth="1"/>
    <col min="14102" max="14102" width="5.7109375" style="97" customWidth="1"/>
    <col min="14103" max="14105" width="9.140625" style="97"/>
    <col min="14106" max="14106" width="7.5703125" style="97" customWidth="1"/>
    <col min="14107" max="14107" width="24.85546875" style="97" customWidth="1"/>
    <col min="14108" max="14108" width="4.28515625" style="97" customWidth="1"/>
    <col min="14109" max="14109" width="8.28515625" style="97" customWidth="1"/>
    <col min="14110" max="14110" width="8.7109375" style="97" customWidth="1"/>
    <col min="14111" max="14336" width="9.140625" style="97"/>
    <col min="14337" max="14337" width="6.7109375" style="97" customWidth="1"/>
    <col min="14338" max="14338" width="3.7109375" style="97" customWidth="1"/>
    <col min="14339" max="14339" width="13" style="97" customWidth="1"/>
    <col min="14340" max="14340" width="51.85546875" style="97" customWidth="1"/>
    <col min="14341" max="14341" width="11.28515625" style="97" customWidth="1"/>
    <col min="14342" max="14342" width="7.28515625" style="97" customWidth="1"/>
    <col min="14343" max="14343" width="8.7109375" style="97" customWidth="1"/>
    <col min="14344" max="14346" width="9.7109375" style="97" customWidth="1"/>
    <col min="14347" max="14347" width="7.42578125" style="97" customWidth="1"/>
    <col min="14348" max="14348" width="8.28515625" style="97" customWidth="1"/>
    <col min="14349" max="14349" width="7.140625" style="97" customWidth="1"/>
    <col min="14350" max="14350" width="7" style="97" customWidth="1"/>
    <col min="14351" max="14351" width="3.5703125" style="97" customWidth="1"/>
    <col min="14352" max="14352" width="12.7109375" style="97" customWidth="1"/>
    <col min="14353" max="14355" width="11.28515625" style="97" customWidth="1"/>
    <col min="14356" max="14356" width="10.5703125" style="97" customWidth="1"/>
    <col min="14357" max="14357" width="10.28515625" style="97" customWidth="1"/>
    <col min="14358" max="14358" width="5.7109375" style="97" customWidth="1"/>
    <col min="14359" max="14361" width="9.140625" style="97"/>
    <col min="14362" max="14362" width="7.5703125" style="97" customWidth="1"/>
    <col min="14363" max="14363" width="24.85546875" style="97" customWidth="1"/>
    <col min="14364" max="14364" width="4.28515625" style="97" customWidth="1"/>
    <col min="14365" max="14365" width="8.28515625" style="97" customWidth="1"/>
    <col min="14366" max="14366" width="8.7109375" style="97" customWidth="1"/>
    <col min="14367" max="14592" width="9.140625" style="97"/>
    <col min="14593" max="14593" width="6.7109375" style="97" customWidth="1"/>
    <col min="14594" max="14594" width="3.7109375" style="97" customWidth="1"/>
    <col min="14595" max="14595" width="13" style="97" customWidth="1"/>
    <col min="14596" max="14596" width="51.85546875" style="97" customWidth="1"/>
    <col min="14597" max="14597" width="11.28515625" style="97" customWidth="1"/>
    <col min="14598" max="14598" width="7.28515625" style="97" customWidth="1"/>
    <col min="14599" max="14599" width="8.7109375" style="97" customWidth="1"/>
    <col min="14600" max="14602" width="9.7109375" style="97" customWidth="1"/>
    <col min="14603" max="14603" width="7.42578125" style="97" customWidth="1"/>
    <col min="14604" max="14604" width="8.28515625" style="97" customWidth="1"/>
    <col min="14605" max="14605" width="7.140625" style="97" customWidth="1"/>
    <col min="14606" max="14606" width="7" style="97" customWidth="1"/>
    <col min="14607" max="14607" width="3.5703125" style="97" customWidth="1"/>
    <col min="14608" max="14608" width="12.7109375" style="97" customWidth="1"/>
    <col min="14609" max="14611" width="11.28515625" style="97" customWidth="1"/>
    <col min="14612" max="14612" width="10.5703125" style="97" customWidth="1"/>
    <col min="14613" max="14613" width="10.28515625" style="97" customWidth="1"/>
    <col min="14614" max="14614" width="5.7109375" style="97" customWidth="1"/>
    <col min="14615" max="14617" width="9.140625" style="97"/>
    <col min="14618" max="14618" width="7.5703125" style="97" customWidth="1"/>
    <col min="14619" max="14619" width="24.85546875" style="97" customWidth="1"/>
    <col min="14620" max="14620" width="4.28515625" style="97" customWidth="1"/>
    <col min="14621" max="14621" width="8.28515625" style="97" customWidth="1"/>
    <col min="14622" max="14622" width="8.7109375" style="97" customWidth="1"/>
    <col min="14623" max="14848" width="9.140625" style="97"/>
    <col min="14849" max="14849" width="6.7109375" style="97" customWidth="1"/>
    <col min="14850" max="14850" width="3.7109375" style="97" customWidth="1"/>
    <col min="14851" max="14851" width="13" style="97" customWidth="1"/>
    <col min="14852" max="14852" width="51.85546875" style="97" customWidth="1"/>
    <col min="14853" max="14853" width="11.28515625" style="97" customWidth="1"/>
    <col min="14854" max="14854" width="7.28515625" style="97" customWidth="1"/>
    <col min="14855" max="14855" width="8.7109375" style="97" customWidth="1"/>
    <col min="14856" max="14858" width="9.7109375" style="97" customWidth="1"/>
    <col min="14859" max="14859" width="7.42578125" style="97" customWidth="1"/>
    <col min="14860" max="14860" width="8.28515625" style="97" customWidth="1"/>
    <col min="14861" max="14861" width="7.140625" style="97" customWidth="1"/>
    <col min="14862" max="14862" width="7" style="97" customWidth="1"/>
    <col min="14863" max="14863" width="3.5703125" style="97" customWidth="1"/>
    <col min="14864" max="14864" width="12.7109375" style="97" customWidth="1"/>
    <col min="14865" max="14867" width="11.28515625" style="97" customWidth="1"/>
    <col min="14868" max="14868" width="10.5703125" style="97" customWidth="1"/>
    <col min="14869" max="14869" width="10.28515625" style="97" customWidth="1"/>
    <col min="14870" max="14870" width="5.7109375" style="97" customWidth="1"/>
    <col min="14871" max="14873" width="9.140625" style="97"/>
    <col min="14874" max="14874" width="7.5703125" style="97" customWidth="1"/>
    <col min="14875" max="14875" width="24.85546875" style="97" customWidth="1"/>
    <col min="14876" max="14876" width="4.28515625" style="97" customWidth="1"/>
    <col min="14877" max="14877" width="8.28515625" style="97" customWidth="1"/>
    <col min="14878" max="14878" width="8.7109375" style="97" customWidth="1"/>
    <col min="14879" max="15104" width="9.140625" style="97"/>
    <col min="15105" max="15105" width="6.7109375" style="97" customWidth="1"/>
    <col min="15106" max="15106" width="3.7109375" style="97" customWidth="1"/>
    <col min="15107" max="15107" width="13" style="97" customWidth="1"/>
    <col min="15108" max="15108" width="51.85546875" style="97" customWidth="1"/>
    <col min="15109" max="15109" width="11.28515625" style="97" customWidth="1"/>
    <col min="15110" max="15110" width="7.28515625" style="97" customWidth="1"/>
    <col min="15111" max="15111" width="8.7109375" style="97" customWidth="1"/>
    <col min="15112" max="15114" width="9.7109375" style="97" customWidth="1"/>
    <col min="15115" max="15115" width="7.42578125" style="97" customWidth="1"/>
    <col min="15116" max="15116" width="8.28515625" style="97" customWidth="1"/>
    <col min="15117" max="15117" width="7.140625" style="97" customWidth="1"/>
    <col min="15118" max="15118" width="7" style="97" customWidth="1"/>
    <col min="15119" max="15119" width="3.5703125" style="97" customWidth="1"/>
    <col min="15120" max="15120" width="12.7109375" style="97" customWidth="1"/>
    <col min="15121" max="15123" width="11.28515625" style="97" customWidth="1"/>
    <col min="15124" max="15124" width="10.5703125" style="97" customWidth="1"/>
    <col min="15125" max="15125" width="10.28515625" style="97" customWidth="1"/>
    <col min="15126" max="15126" width="5.7109375" style="97" customWidth="1"/>
    <col min="15127" max="15129" width="9.140625" style="97"/>
    <col min="15130" max="15130" width="7.5703125" style="97" customWidth="1"/>
    <col min="15131" max="15131" width="24.85546875" style="97" customWidth="1"/>
    <col min="15132" max="15132" width="4.28515625" style="97" customWidth="1"/>
    <col min="15133" max="15133" width="8.28515625" style="97" customWidth="1"/>
    <col min="15134" max="15134" width="8.7109375" style="97" customWidth="1"/>
    <col min="15135" max="15360" width="9.140625" style="97"/>
    <col min="15361" max="15361" width="6.7109375" style="97" customWidth="1"/>
    <col min="15362" max="15362" width="3.7109375" style="97" customWidth="1"/>
    <col min="15363" max="15363" width="13" style="97" customWidth="1"/>
    <col min="15364" max="15364" width="51.85546875" style="97" customWidth="1"/>
    <col min="15365" max="15365" width="11.28515625" style="97" customWidth="1"/>
    <col min="15366" max="15366" width="7.28515625" style="97" customWidth="1"/>
    <col min="15367" max="15367" width="8.7109375" style="97" customWidth="1"/>
    <col min="15368" max="15370" width="9.7109375" style="97" customWidth="1"/>
    <col min="15371" max="15371" width="7.42578125" style="97" customWidth="1"/>
    <col min="15372" max="15372" width="8.28515625" style="97" customWidth="1"/>
    <col min="15373" max="15373" width="7.140625" style="97" customWidth="1"/>
    <col min="15374" max="15374" width="7" style="97" customWidth="1"/>
    <col min="15375" max="15375" width="3.5703125" style="97" customWidth="1"/>
    <col min="15376" max="15376" width="12.7109375" style="97" customWidth="1"/>
    <col min="15377" max="15379" width="11.28515625" style="97" customWidth="1"/>
    <col min="15380" max="15380" width="10.5703125" style="97" customWidth="1"/>
    <col min="15381" max="15381" width="10.28515625" style="97" customWidth="1"/>
    <col min="15382" max="15382" width="5.7109375" style="97" customWidth="1"/>
    <col min="15383" max="15385" width="9.140625" style="97"/>
    <col min="15386" max="15386" width="7.5703125" style="97" customWidth="1"/>
    <col min="15387" max="15387" width="24.85546875" style="97" customWidth="1"/>
    <col min="15388" max="15388" width="4.28515625" style="97" customWidth="1"/>
    <col min="15389" max="15389" width="8.28515625" style="97" customWidth="1"/>
    <col min="15390" max="15390" width="8.7109375" style="97" customWidth="1"/>
    <col min="15391" max="15616" width="9.140625" style="97"/>
    <col min="15617" max="15617" width="6.7109375" style="97" customWidth="1"/>
    <col min="15618" max="15618" width="3.7109375" style="97" customWidth="1"/>
    <col min="15619" max="15619" width="13" style="97" customWidth="1"/>
    <col min="15620" max="15620" width="51.85546875" style="97" customWidth="1"/>
    <col min="15621" max="15621" width="11.28515625" style="97" customWidth="1"/>
    <col min="15622" max="15622" width="7.28515625" style="97" customWidth="1"/>
    <col min="15623" max="15623" width="8.7109375" style="97" customWidth="1"/>
    <col min="15624" max="15626" width="9.7109375" style="97" customWidth="1"/>
    <col min="15627" max="15627" width="7.42578125" style="97" customWidth="1"/>
    <col min="15628" max="15628" width="8.28515625" style="97" customWidth="1"/>
    <col min="15629" max="15629" width="7.140625" style="97" customWidth="1"/>
    <col min="15630" max="15630" width="7" style="97" customWidth="1"/>
    <col min="15631" max="15631" width="3.5703125" style="97" customWidth="1"/>
    <col min="15632" max="15632" width="12.7109375" style="97" customWidth="1"/>
    <col min="15633" max="15635" width="11.28515625" style="97" customWidth="1"/>
    <col min="15636" max="15636" width="10.5703125" style="97" customWidth="1"/>
    <col min="15637" max="15637" width="10.28515625" style="97" customWidth="1"/>
    <col min="15638" max="15638" width="5.7109375" style="97" customWidth="1"/>
    <col min="15639" max="15641" width="9.140625" style="97"/>
    <col min="15642" max="15642" width="7.5703125" style="97" customWidth="1"/>
    <col min="15643" max="15643" width="24.85546875" style="97" customWidth="1"/>
    <col min="15644" max="15644" width="4.28515625" style="97" customWidth="1"/>
    <col min="15645" max="15645" width="8.28515625" style="97" customWidth="1"/>
    <col min="15646" max="15646" width="8.7109375" style="97" customWidth="1"/>
    <col min="15647" max="15872" width="9.140625" style="97"/>
    <col min="15873" max="15873" width="6.7109375" style="97" customWidth="1"/>
    <col min="15874" max="15874" width="3.7109375" style="97" customWidth="1"/>
    <col min="15875" max="15875" width="13" style="97" customWidth="1"/>
    <col min="15876" max="15876" width="51.85546875" style="97" customWidth="1"/>
    <col min="15877" max="15877" width="11.28515625" style="97" customWidth="1"/>
    <col min="15878" max="15878" width="7.28515625" style="97" customWidth="1"/>
    <col min="15879" max="15879" width="8.7109375" style="97" customWidth="1"/>
    <col min="15880" max="15882" width="9.7109375" style="97" customWidth="1"/>
    <col min="15883" max="15883" width="7.42578125" style="97" customWidth="1"/>
    <col min="15884" max="15884" width="8.28515625" style="97" customWidth="1"/>
    <col min="15885" max="15885" width="7.140625" style="97" customWidth="1"/>
    <col min="15886" max="15886" width="7" style="97" customWidth="1"/>
    <col min="15887" max="15887" width="3.5703125" style="97" customWidth="1"/>
    <col min="15888" max="15888" width="12.7109375" style="97" customWidth="1"/>
    <col min="15889" max="15891" width="11.28515625" style="97" customWidth="1"/>
    <col min="15892" max="15892" width="10.5703125" style="97" customWidth="1"/>
    <col min="15893" max="15893" width="10.28515625" style="97" customWidth="1"/>
    <col min="15894" max="15894" width="5.7109375" style="97" customWidth="1"/>
    <col min="15895" max="15897" width="9.140625" style="97"/>
    <col min="15898" max="15898" width="7.5703125" style="97" customWidth="1"/>
    <col min="15899" max="15899" width="24.85546875" style="97" customWidth="1"/>
    <col min="15900" max="15900" width="4.28515625" style="97" customWidth="1"/>
    <col min="15901" max="15901" width="8.28515625" style="97" customWidth="1"/>
    <col min="15902" max="15902" width="8.7109375" style="97" customWidth="1"/>
    <col min="15903" max="16128" width="9.140625" style="97"/>
    <col min="16129" max="16129" width="6.7109375" style="97" customWidth="1"/>
    <col min="16130" max="16130" width="3.7109375" style="97" customWidth="1"/>
    <col min="16131" max="16131" width="13" style="97" customWidth="1"/>
    <col min="16132" max="16132" width="51.85546875" style="97" customWidth="1"/>
    <col min="16133" max="16133" width="11.28515625" style="97" customWidth="1"/>
    <col min="16134" max="16134" width="7.28515625" style="97" customWidth="1"/>
    <col min="16135" max="16135" width="8.7109375" style="97" customWidth="1"/>
    <col min="16136" max="16138" width="9.7109375" style="97" customWidth="1"/>
    <col min="16139" max="16139" width="7.42578125" style="97" customWidth="1"/>
    <col min="16140" max="16140" width="8.28515625" style="97" customWidth="1"/>
    <col min="16141" max="16141" width="7.140625" style="97" customWidth="1"/>
    <col min="16142" max="16142" width="7" style="97" customWidth="1"/>
    <col min="16143" max="16143" width="3.5703125" style="97" customWidth="1"/>
    <col min="16144" max="16144" width="12.7109375" style="97" customWidth="1"/>
    <col min="16145" max="16147" width="11.28515625" style="97" customWidth="1"/>
    <col min="16148" max="16148" width="10.5703125" style="97" customWidth="1"/>
    <col min="16149" max="16149" width="10.28515625" style="97" customWidth="1"/>
    <col min="16150" max="16150" width="5.7109375" style="97" customWidth="1"/>
    <col min="16151" max="16153" width="9.140625" style="97"/>
    <col min="16154" max="16154" width="7.5703125" style="97" customWidth="1"/>
    <col min="16155" max="16155" width="24.85546875" style="97" customWidth="1"/>
    <col min="16156" max="16156" width="4.28515625" style="97" customWidth="1"/>
    <col min="16157" max="16157" width="8.28515625" style="97" customWidth="1"/>
    <col min="16158" max="16158" width="8.7109375" style="97" customWidth="1"/>
    <col min="16159" max="16384" width="9.140625" style="97"/>
  </cols>
  <sheetData>
    <row r="1" spans="1:34" x14ac:dyDescent="0.25">
      <c r="A1" s="140" t="s">
        <v>45</v>
      </c>
    </row>
    <row r="2" spans="1:34" x14ac:dyDescent="0.25">
      <c r="A2" s="140" t="s">
        <v>119</v>
      </c>
    </row>
    <row r="4" spans="1:34" x14ac:dyDescent="0.25">
      <c r="A4" s="96" t="s">
        <v>49</v>
      </c>
      <c r="B4" s="97"/>
      <c r="C4" s="97"/>
      <c r="D4" s="97"/>
      <c r="E4" s="97"/>
      <c r="F4" s="97"/>
      <c r="G4" s="98"/>
      <c r="H4" s="97"/>
      <c r="I4" s="96" t="s">
        <v>50</v>
      </c>
      <c r="J4" s="98"/>
      <c r="K4" s="99"/>
      <c r="L4" s="97"/>
      <c r="M4" s="97"/>
      <c r="N4" s="97"/>
      <c r="O4" s="97"/>
      <c r="P4" s="97"/>
      <c r="Q4" s="100"/>
      <c r="R4" s="100"/>
      <c r="S4" s="100"/>
      <c r="T4" s="97"/>
      <c r="U4" s="97"/>
      <c r="V4" s="97"/>
      <c r="W4" s="97"/>
      <c r="X4" s="97"/>
      <c r="Y4" s="97"/>
      <c r="Z4" s="101" t="s">
        <v>51</v>
      </c>
      <c r="AA4" s="101" t="s">
        <v>52</v>
      </c>
      <c r="AB4" s="102" t="s">
        <v>53</v>
      </c>
      <c r="AC4" s="102" t="s">
        <v>54</v>
      </c>
      <c r="AD4" s="102" t="s">
        <v>55</v>
      </c>
      <c r="AE4" s="97"/>
      <c r="AF4" s="97"/>
      <c r="AG4" s="97"/>
      <c r="AH4" s="97"/>
    </row>
    <row r="5" spans="1:34" x14ac:dyDescent="0.25">
      <c r="A5" s="96" t="s">
        <v>56</v>
      </c>
      <c r="B5" s="97"/>
      <c r="C5" s="97"/>
      <c r="D5" s="97"/>
      <c r="E5" s="97"/>
      <c r="F5" s="97"/>
      <c r="G5" s="98"/>
      <c r="H5" s="103"/>
      <c r="I5" s="96" t="s">
        <v>57</v>
      </c>
      <c r="J5" s="98"/>
      <c r="K5" s="99"/>
      <c r="L5" s="97"/>
      <c r="M5" s="97"/>
      <c r="N5" s="97"/>
      <c r="O5" s="97"/>
      <c r="P5" s="97"/>
      <c r="Q5" s="100"/>
      <c r="R5" s="100"/>
      <c r="S5" s="100"/>
      <c r="T5" s="97"/>
      <c r="U5" s="97"/>
      <c r="V5" s="97"/>
      <c r="W5" s="97"/>
      <c r="X5" s="97"/>
      <c r="Y5" s="97"/>
      <c r="Z5" s="101" t="s">
        <v>58</v>
      </c>
      <c r="AA5" s="104" t="s">
        <v>59</v>
      </c>
      <c r="AB5" s="105" t="s">
        <v>60</v>
      </c>
      <c r="AC5" s="105"/>
      <c r="AD5" s="104"/>
      <c r="AE5" s="97"/>
      <c r="AF5" s="97"/>
      <c r="AG5" s="97"/>
      <c r="AH5" s="97"/>
    </row>
    <row r="6" spans="1:34" x14ac:dyDescent="0.25">
      <c r="A6" s="96" t="s">
        <v>61</v>
      </c>
      <c r="B6" s="97"/>
      <c r="C6" s="97"/>
      <c r="D6" s="97"/>
      <c r="E6" s="97"/>
      <c r="F6" s="97"/>
      <c r="G6" s="98"/>
      <c r="H6" s="97"/>
      <c r="I6" s="96" t="s">
        <v>62</v>
      </c>
      <c r="J6" s="98"/>
      <c r="K6" s="99"/>
      <c r="L6" s="97"/>
      <c r="M6" s="97"/>
      <c r="N6" s="97"/>
      <c r="O6" s="97"/>
      <c r="P6" s="97"/>
      <c r="Q6" s="100"/>
      <c r="R6" s="100"/>
      <c r="S6" s="100"/>
      <c r="T6" s="97"/>
      <c r="U6" s="97"/>
      <c r="V6" s="97"/>
      <c r="W6" s="97"/>
      <c r="X6" s="97"/>
      <c r="Y6" s="97"/>
      <c r="Z6" s="101" t="s">
        <v>63</v>
      </c>
      <c r="AA6" s="104" t="s">
        <v>64</v>
      </c>
      <c r="AB6" s="105" t="s">
        <v>60</v>
      </c>
      <c r="AC6" s="105" t="s">
        <v>65</v>
      </c>
      <c r="AD6" s="104" t="s">
        <v>66</v>
      </c>
      <c r="AE6" s="97"/>
      <c r="AF6" s="97"/>
      <c r="AG6" s="97"/>
      <c r="AH6" s="97"/>
    </row>
    <row r="7" spans="1:34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100"/>
      <c r="R7" s="100"/>
      <c r="S7" s="100"/>
      <c r="T7" s="97"/>
      <c r="U7" s="97"/>
      <c r="V7" s="97"/>
      <c r="W7" s="97"/>
      <c r="X7" s="97"/>
      <c r="Y7" s="97"/>
      <c r="Z7" s="101" t="s">
        <v>67</v>
      </c>
      <c r="AA7" s="104" t="s">
        <v>68</v>
      </c>
      <c r="AB7" s="105" t="s">
        <v>60</v>
      </c>
      <c r="AC7" s="105"/>
      <c r="AD7" s="104"/>
      <c r="AE7" s="97"/>
      <c r="AF7" s="97"/>
      <c r="AG7" s="97"/>
      <c r="AH7" s="97"/>
    </row>
    <row r="8" spans="1:34" x14ac:dyDescent="0.25">
      <c r="A8" s="96" t="s">
        <v>69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100"/>
      <c r="R8" s="100"/>
      <c r="S8" s="100"/>
      <c r="T8" s="97"/>
      <c r="U8" s="97"/>
      <c r="V8" s="97"/>
      <c r="W8" s="97"/>
      <c r="X8" s="97"/>
      <c r="Y8" s="97"/>
      <c r="Z8" s="101" t="s">
        <v>70</v>
      </c>
      <c r="AA8" s="104" t="s">
        <v>64</v>
      </c>
      <c r="AB8" s="105" t="s">
        <v>60</v>
      </c>
      <c r="AC8" s="105" t="s">
        <v>65</v>
      </c>
      <c r="AD8" s="104" t="s">
        <v>66</v>
      </c>
      <c r="AE8" s="97"/>
      <c r="AF8" s="97"/>
      <c r="AG8" s="97"/>
      <c r="AH8" s="97"/>
    </row>
    <row r="9" spans="1:34" x14ac:dyDescent="0.25">
      <c r="A9" s="96" t="s">
        <v>71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00"/>
      <c r="R9" s="100"/>
      <c r="S9" s="100"/>
      <c r="T9" s="97"/>
      <c r="U9" s="97"/>
      <c r="V9" s="97"/>
      <c r="W9" s="97"/>
      <c r="X9" s="97"/>
      <c r="Y9" s="97"/>
      <c r="Z9" s="103"/>
      <c r="AA9" s="103"/>
      <c r="AB9" s="97"/>
      <c r="AC9" s="97"/>
      <c r="AD9" s="97"/>
      <c r="AE9" s="97"/>
      <c r="AF9" s="97"/>
      <c r="AG9" s="97"/>
      <c r="AH9" s="97"/>
    </row>
    <row r="10" spans="1:34" x14ac:dyDescent="0.25">
      <c r="A10" s="96" t="s">
        <v>72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100"/>
      <c r="R10" s="100"/>
      <c r="S10" s="100"/>
      <c r="T10" s="97"/>
      <c r="U10" s="97"/>
      <c r="V10" s="97"/>
      <c r="W10" s="97"/>
      <c r="X10" s="97"/>
      <c r="Y10" s="97"/>
      <c r="Z10" s="103"/>
      <c r="AA10" s="103"/>
      <c r="AB10" s="97"/>
      <c r="AC10" s="97"/>
      <c r="AD10" s="97"/>
      <c r="AE10" s="97"/>
      <c r="AF10" s="97"/>
      <c r="AG10" s="97"/>
      <c r="AH10" s="97"/>
    </row>
    <row r="11" spans="1:34" ht="13.5" x14ac:dyDescent="0.25">
      <c r="A11" s="97" t="s">
        <v>73</v>
      </c>
      <c r="B11" s="106"/>
      <c r="C11" s="107"/>
      <c r="D11" s="108" t="str">
        <f>CONCATENATE(AA5," ",AB5," ",AC5," ",AD5)</f>
        <v xml:space="preserve">Prehľad rozpočtových nákladov v EUR  </v>
      </c>
      <c r="E11" s="100"/>
      <c r="F11" s="97"/>
      <c r="G11" s="98"/>
      <c r="H11" s="98"/>
      <c r="I11" s="98"/>
      <c r="J11" s="98"/>
      <c r="K11" s="99"/>
      <c r="L11" s="99"/>
      <c r="M11" s="100"/>
      <c r="N11" s="100"/>
      <c r="O11" s="97"/>
      <c r="P11" s="97"/>
      <c r="Q11" s="100"/>
      <c r="R11" s="100"/>
      <c r="S11" s="100"/>
      <c r="T11" s="97"/>
      <c r="U11" s="97"/>
      <c r="V11" s="97"/>
      <c r="W11" s="97"/>
      <c r="X11" s="97"/>
      <c r="Y11" s="97"/>
      <c r="Z11" s="103"/>
      <c r="AA11" s="103"/>
      <c r="AB11" s="97"/>
      <c r="AC11" s="97"/>
      <c r="AD11" s="97"/>
      <c r="AE11" s="97"/>
      <c r="AF11" s="97"/>
      <c r="AG11" s="97"/>
      <c r="AH11" s="97"/>
    </row>
    <row r="12" spans="1:34" x14ac:dyDescent="0.25">
      <c r="A12" s="109" t="s">
        <v>74</v>
      </c>
      <c r="B12" s="109" t="s">
        <v>75</v>
      </c>
      <c r="C12" s="109" t="s">
        <v>76</v>
      </c>
      <c r="D12" s="109" t="s">
        <v>77</v>
      </c>
      <c r="E12" s="109" t="s">
        <v>10</v>
      </c>
      <c r="F12" s="109" t="s">
        <v>78</v>
      </c>
      <c r="G12" s="109" t="s">
        <v>79</v>
      </c>
      <c r="H12" s="109" t="s">
        <v>80</v>
      </c>
      <c r="I12" s="109" t="s">
        <v>81</v>
      </c>
      <c r="J12" s="109" t="s">
        <v>6</v>
      </c>
      <c r="K12" s="110" t="s">
        <v>82</v>
      </c>
      <c r="L12" s="111"/>
      <c r="M12" s="112" t="s">
        <v>83</v>
      </c>
      <c r="N12" s="111"/>
      <c r="O12" s="109" t="s">
        <v>84</v>
      </c>
      <c r="P12" s="113" t="s">
        <v>85</v>
      </c>
      <c r="Q12" s="114" t="s">
        <v>10</v>
      </c>
      <c r="R12" s="114" t="s">
        <v>10</v>
      </c>
      <c r="S12" s="113" t="s">
        <v>10</v>
      </c>
      <c r="T12" s="115" t="s">
        <v>86</v>
      </c>
      <c r="U12" s="115" t="s">
        <v>87</v>
      </c>
      <c r="V12" s="115" t="s">
        <v>88</v>
      </c>
      <c r="W12" s="116" t="s">
        <v>89</v>
      </c>
      <c r="X12" s="116" t="s">
        <v>90</v>
      </c>
      <c r="Y12" s="116" t="s">
        <v>91</v>
      </c>
      <c r="Z12" s="117" t="s">
        <v>92</v>
      </c>
      <c r="AA12" s="117" t="s">
        <v>93</v>
      </c>
      <c r="AB12" s="97"/>
      <c r="AC12" s="97"/>
      <c r="AD12" s="97"/>
      <c r="AE12" s="97"/>
      <c r="AF12" s="97"/>
      <c r="AG12" s="97"/>
      <c r="AH12" s="97"/>
    </row>
    <row r="13" spans="1:34" x14ac:dyDescent="0.25">
      <c r="A13" s="118" t="s">
        <v>94</v>
      </c>
      <c r="B13" s="118" t="s">
        <v>95</v>
      </c>
      <c r="C13" s="119"/>
      <c r="D13" s="118" t="s">
        <v>96</v>
      </c>
      <c r="E13" s="118" t="s">
        <v>97</v>
      </c>
      <c r="F13" s="118" t="s">
        <v>98</v>
      </c>
      <c r="G13" s="118" t="s">
        <v>99</v>
      </c>
      <c r="H13" s="118"/>
      <c r="I13" s="118" t="s">
        <v>100</v>
      </c>
      <c r="J13" s="118"/>
      <c r="K13" s="118" t="s">
        <v>79</v>
      </c>
      <c r="L13" s="118" t="s">
        <v>6</v>
      </c>
      <c r="M13" s="120" t="s">
        <v>79</v>
      </c>
      <c r="N13" s="118" t="s">
        <v>6</v>
      </c>
      <c r="O13" s="118" t="s">
        <v>101</v>
      </c>
      <c r="P13" s="121"/>
      <c r="Q13" s="122" t="s">
        <v>102</v>
      </c>
      <c r="R13" s="122" t="s">
        <v>103</v>
      </c>
      <c r="S13" s="121" t="s">
        <v>104</v>
      </c>
      <c r="T13" s="115" t="s">
        <v>105</v>
      </c>
      <c r="U13" s="115" t="s">
        <v>106</v>
      </c>
      <c r="V13" s="115" t="s">
        <v>107</v>
      </c>
      <c r="W13" s="100"/>
      <c r="X13" s="97"/>
      <c r="Y13" s="97"/>
      <c r="Z13" s="117" t="s">
        <v>108</v>
      </c>
      <c r="AA13" s="117" t="s">
        <v>94</v>
      </c>
      <c r="AB13" s="97"/>
      <c r="AC13" s="97"/>
      <c r="AD13" s="97"/>
      <c r="AE13" s="97"/>
      <c r="AF13" s="97"/>
      <c r="AG13" s="97"/>
      <c r="AH13" s="97"/>
    </row>
    <row r="14" spans="1:34" x14ac:dyDescent="0.25">
      <c r="A14" s="123">
        <v>1</v>
      </c>
      <c r="B14" s="124" t="s">
        <v>109</v>
      </c>
      <c r="C14" s="125" t="s">
        <v>110</v>
      </c>
      <c r="D14" s="126" t="s">
        <v>111</v>
      </c>
      <c r="E14" s="127">
        <v>685</v>
      </c>
      <c r="F14" s="128" t="s">
        <v>112</v>
      </c>
      <c r="G14" s="127">
        <v>6.65</v>
      </c>
    </row>
    <row r="15" spans="1:34" x14ac:dyDescent="0.25">
      <c r="A15" s="123">
        <v>2</v>
      </c>
      <c r="B15" s="124" t="s">
        <v>113</v>
      </c>
      <c r="C15" s="125" t="s">
        <v>114</v>
      </c>
      <c r="D15" s="126" t="s">
        <v>115</v>
      </c>
      <c r="E15" s="127">
        <v>685</v>
      </c>
      <c r="F15" s="116" t="s">
        <v>112</v>
      </c>
      <c r="G15" s="127">
        <v>1.27</v>
      </c>
    </row>
    <row r="16" spans="1:34" x14ac:dyDescent="0.25">
      <c r="A16" s="123">
        <v>3</v>
      </c>
      <c r="B16" s="124" t="s">
        <v>116</v>
      </c>
      <c r="C16" s="125" t="s">
        <v>117</v>
      </c>
      <c r="D16" s="126" t="s">
        <v>118</v>
      </c>
      <c r="E16" s="127">
        <v>685</v>
      </c>
      <c r="F16" s="116" t="s">
        <v>112</v>
      </c>
      <c r="G16" s="127">
        <v>1.44</v>
      </c>
    </row>
    <row r="17" spans="1:34" x14ac:dyDescent="0.25">
      <c r="A17" s="123"/>
      <c r="F17" s="116"/>
      <c r="G17" s="127"/>
    </row>
    <row r="18" spans="1:34" x14ac:dyDescent="0.25">
      <c r="A18" s="123"/>
    </row>
    <row r="19" spans="1:34" x14ac:dyDescent="0.25">
      <c r="A19" s="123"/>
      <c r="F19" s="116"/>
      <c r="G19" s="127"/>
    </row>
    <row r="20" spans="1:34" s="129" customFormat="1" x14ac:dyDescent="0.25">
      <c r="A20" s="123"/>
      <c r="B20" s="124"/>
      <c r="C20" s="125"/>
      <c r="D20" s="126"/>
      <c r="E20" s="133"/>
      <c r="F20" s="134"/>
      <c r="G20" s="127"/>
      <c r="H20" s="97"/>
      <c r="K20" s="130"/>
      <c r="L20" s="130"/>
      <c r="M20" s="127"/>
      <c r="N20" s="127"/>
      <c r="O20" s="131"/>
      <c r="P20" s="131"/>
      <c r="Q20" s="127"/>
      <c r="R20" s="127"/>
      <c r="S20" s="127"/>
      <c r="T20" s="132"/>
      <c r="U20" s="132"/>
      <c r="V20" s="132"/>
      <c r="W20" s="127"/>
      <c r="X20" s="131"/>
      <c r="Y20" s="131"/>
      <c r="Z20" s="125"/>
      <c r="AA20" s="125"/>
      <c r="AB20" s="131"/>
      <c r="AC20" s="131"/>
      <c r="AD20" s="131"/>
      <c r="AE20" s="131"/>
      <c r="AF20" s="131"/>
      <c r="AG20" s="131"/>
      <c r="AH20" s="131"/>
    </row>
    <row r="21" spans="1:34" s="129" customFormat="1" x14ac:dyDescent="0.25">
      <c r="A21" s="123"/>
      <c r="B21" s="124"/>
      <c r="C21" s="125"/>
      <c r="D21" s="126"/>
      <c r="E21" s="133"/>
      <c r="F21" s="134"/>
      <c r="G21" s="127"/>
      <c r="H21" s="97"/>
      <c r="K21" s="130"/>
      <c r="L21" s="130"/>
      <c r="M21" s="127"/>
      <c r="N21" s="127"/>
      <c r="O21" s="131"/>
      <c r="P21" s="131"/>
      <c r="Q21" s="127"/>
      <c r="R21" s="127"/>
      <c r="S21" s="127"/>
      <c r="T21" s="132"/>
      <c r="U21" s="132"/>
      <c r="V21" s="132"/>
      <c r="W21" s="127"/>
      <c r="X21" s="131"/>
      <c r="Y21" s="131"/>
      <c r="Z21" s="125"/>
      <c r="AA21" s="125"/>
      <c r="AB21" s="131"/>
      <c r="AC21" s="131"/>
      <c r="AD21" s="131"/>
      <c r="AE21" s="131"/>
      <c r="AF21" s="131"/>
      <c r="AG21" s="131"/>
      <c r="AH21" s="131"/>
    </row>
    <row r="22" spans="1:34" s="129" customFormat="1" x14ac:dyDescent="0.25">
      <c r="A22" s="123"/>
      <c r="B22" s="124"/>
      <c r="C22" s="126"/>
      <c r="D22" s="135"/>
      <c r="E22" s="133"/>
      <c r="F22" s="136"/>
      <c r="G22" s="127"/>
      <c r="H22" s="97"/>
      <c r="K22" s="130"/>
      <c r="L22" s="130"/>
      <c r="M22" s="127"/>
      <c r="N22" s="127"/>
      <c r="O22" s="131"/>
      <c r="P22" s="131"/>
      <c r="Q22" s="127"/>
      <c r="R22" s="127"/>
      <c r="S22" s="127"/>
      <c r="T22" s="132"/>
      <c r="U22" s="132"/>
      <c r="V22" s="132"/>
      <c r="W22" s="127"/>
      <c r="X22" s="131"/>
      <c r="Y22" s="131"/>
      <c r="Z22" s="125"/>
      <c r="AA22" s="125"/>
      <c r="AB22" s="131"/>
      <c r="AC22" s="131"/>
      <c r="AD22" s="131"/>
      <c r="AE22" s="131"/>
      <c r="AF22" s="131"/>
      <c r="AG22" s="131"/>
      <c r="AH22" s="131"/>
    </row>
    <row r="23" spans="1:34" s="129" customFormat="1" x14ac:dyDescent="0.25">
      <c r="A23" s="123"/>
      <c r="B23" s="124"/>
      <c r="C23" s="126"/>
      <c r="D23" s="135"/>
      <c r="E23" s="133"/>
      <c r="F23" s="136"/>
      <c r="G23" s="127"/>
      <c r="H23" s="97"/>
      <c r="K23" s="130"/>
      <c r="L23" s="130"/>
      <c r="M23" s="127"/>
      <c r="N23" s="127"/>
      <c r="O23" s="131"/>
      <c r="P23" s="131"/>
      <c r="Q23" s="127"/>
      <c r="R23" s="127"/>
      <c r="S23" s="127"/>
      <c r="T23" s="132"/>
      <c r="U23" s="132"/>
      <c r="V23" s="132"/>
      <c r="W23" s="127"/>
      <c r="X23" s="131"/>
      <c r="Y23" s="131"/>
      <c r="Z23" s="125"/>
      <c r="AA23" s="125"/>
      <c r="AB23" s="131"/>
      <c r="AC23" s="131"/>
      <c r="AD23" s="131"/>
      <c r="AE23" s="131"/>
      <c r="AF23" s="131"/>
      <c r="AG23" s="131"/>
      <c r="AH23" s="131"/>
    </row>
    <row r="24" spans="1:34" s="129" customFormat="1" x14ac:dyDescent="0.25">
      <c r="A24" s="123"/>
      <c r="B24" s="124"/>
      <c r="C24" s="126"/>
      <c r="D24" s="135"/>
      <c r="E24" s="133"/>
      <c r="F24" s="136"/>
      <c r="G24" s="127"/>
      <c r="H24" s="97"/>
      <c r="K24" s="130"/>
      <c r="L24" s="130"/>
      <c r="M24" s="127"/>
      <c r="N24" s="127"/>
      <c r="O24" s="131"/>
      <c r="P24" s="131"/>
      <c r="Q24" s="127"/>
      <c r="R24" s="127"/>
      <c r="S24" s="127"/>
      <c r="T24" s="132"/>
      <c r="U24" s="132"/>
      <c r="V24" s="132"/>
      <c r="W24" s="127"/>
      <c r="X24" s="131"/>
      <c r="Y24" s="131"/>
      <c r="Z24" s="125"/>
      <c r="AA24" s="125"/>
      <c r="AB24" s="131"/>
      <c r="AC24" s="131"/>
      <c r="AD24" s="131"/>
      <c r="AE24" s="131"/>
      <c r="AF24" s="131"/>
      <c r="AG24" s="131"/>
      <c r="AH24" s="131"/>
    </row>
    <row r="25" spans="1:34" s="129" customFormat="1" x14ac:dyDescent="0.25">
      <c r="A25" s="123"/>
      <c r="B25" s="124"/>
      <c r="C25" s="126"/>
      <c r="D25" s="135"/>
      <c r="E25" s="133"/>
      <c r="F25" s="136"/>
      <c r="G25" s="137"/>
      <c r="H25" s="97"/>
      <c r="K25" s="130"/>
      <c r="L25" s="130"/>
      <c r="M25" s="127"/>
      <c r="N25" s="127"/>
      <c r="O25" s="131"/>
      <c r="P25" s="131"/>
      <c r="Q25" s="127"/>
      <c r="R25" s="127"/>
      <c r="S25" s="127"/>
      <c r="T25" s="132"/>
      <c r="U25" s="132"/>
      <c r="V25" s="132"/>
      <c r="W25" s="127"/>
      <c r="X25" s="131"/>
      <c r="Y25" s="131"/>
      <c r="Z25" s="125"/>
      <c r="AA25" s="125"/>
      <c r="AB25" s="131"/>
      <c r="AC25" s="131"/>
      <c r="AD25" s="131"/>
      <c r="AE25" s="131"/>
      <c r="AF25" s="131"/>
      <c r="AG25" s="131"/>
      <c r="AH25" s="131"/>
    </row>
    <row r="26" spans="1:34" s="129" customFormat="1" x14ac:dyDescent="0.25">
      <c r="A26" s="123"/>
      <c r="B26" s="124"/>
      <c r="C26" s="126"/>
      <c r="D26" s="135"/>
      <c r="E26" s="133"/>
      <c r="F26" s="136"/>
      <c r="G26" s="127"/>
      <c r="H26" s="97"/>
      <c r="K26" s="130"/>
      <c r="L26" s="130"/>
      <c r="M26" s="127"/>
      <c r="N26" s="127"/>
      <c r="O26" s="131"/>
      <c r="P26" s="131"/>
      <c r="Q26" s="127"/>
      <c r="R26" s="127"/>
      <c r="S26" s="127"/>
      <c r="T26" s="132"/>
      <c r="U26" s="132"/>
      <c r="V26" s="132"/>
      <c r="W26" s="127"/>
      <c r="X26" s="131"/>
      <c r="Y26" s="131"/>
      <c r="Z26" s="125"/>
      <c r="AA26" s="125"/>
      <c r="AB26" s="131"/>
      <c r="AC26" s="131"/>
      <c r="AD26" s="131"/>
      <c r="AE26" s="131"/>
      <c r="AF26" s="131"/>
      <c r="AG26" s="131"/>
      <c r="AH26" s="131"/>
    </row>
    <row r="27" spans="1:34" s="129" customFormat="1" x14ac:dyDescent="0.25">
      <c r="A27" s="123"/>
      <c r="B27" s="124"/>
      <c r="C27" s="126"/>
      <c r="D27" s="135"/>
      <c r="E27" s="133"/>
      <c r="F27" s="136"/>
      <c r="G27" s="127"/>
      <c r="H27" s="97"/>
      <c r="K27" s="130"/>
      <c r="L27" s="130"/>
      <c r="M27" s="127"/>
      <c r="N27" s="127"/>
      <c r="O27" s="131"/>
      <c r="P27" s="131"/>
      <c r="Q27" s="127"/>
      <c r="R27" s="127"/>
      <c r="S27" s="127"/>
      <c r="T27" s="132"/>
      <c r="U27" s="132"/>
      <c r="V27" s="132"/>
      <c r="W27" s="127"/>
      <c r="X27" s="131"/>
      <c r="Y27" s="131"/>
      <c r="Z27" s="125"/>
      <c r="AA27" s="125"/>
      <c r="AB27" s="131"/>
      <c r="AC27" s="131"/>
      <c r="AD27" s="131"/>
      <c r="AE27" s="131"/>
      <c r="AF27" s="131"/>
      <c r="AG27" s="131"/>
      <c r="AH27" s="131"/>
    </row>
    <row r="28" spans="1:34" s="129" customFormat="1" x14ac:dyDescent="0.25">
      <c r="A28" s="123"/>
      <c r="B28" s="124"/>
      <c r="C28" s="126"/>
      <c r="D28" s="135"/>
      <c r="E28" s="133"/>
      <c r="F28" s="136"/>
      <c r="G28" s="127"/>
      <c r="H28" s="97"/>
      <c r="K28" s="130"/>
      <c r="L28" s="130"/>
      <c r="M28" s="127"/>
      <c r="N28" s="127"/>
      <c r="O28" s="131"/>
      <c r="P28" s="131"/>
      <c r="Q28" s="127"/>
      <c r="R28" s="127"/>
      <c r="S28" s="127"/>
      <c r="T28" s="132"/>
      <c r="U28" s="132"/>
      <c r="V28" s="132"/>
      <c r="W28" s="127"/>
      <c r="X28" s="131"/>
      <c r="Y28" s="131"/>
      <c r="Z28" s="125"/>
      <c r="AA28" s="125"/>
      <c r="AB28" s="131"/>
      <c r="AC28" s="131"/>
      <c r="AD28" s="131"/>
      <c r="AE28" s="131"/>
      <c r="AF28" s="131"/>
      <c r="AG28" s="131"/>
      <c r="AH28" s="131"/>
    </row>
    <row r="29" spans="1:34" s="129" customFormat="1" x14ac:dyDescent="0.25">
      <c r="A29" s="123"/>
      <c r="B29" s="124"/>
      <c r="C29" s="126"/>
      <c r="D29" s="135"/>
      <c r="E29" s="133"/>
      <c r="F29" s="136"/>
      <c r="G29" s="127"/>
      <c r="H29" s="97"/>
      <c r="K29" s="130"/>
      <c r="L29" s="130"/>
      <c r="M29" s="127"/>
      <c r="N29" s="127"/>
      <c r="O29" s="131"/>
      <c r="P29" s="131"/>
      <c r="Q29" s="127"/>
      <c r="R29" s="127"/>
      <c r="S29" s="127"/>
      <c r="T29" s="132"/>
      <c r="U29" s="132"/>
      <c r="V29" s="132"/>
      <c r="W29" s="127"/>
      <c r="X29" s="131"/>
      <c r="Y29" s="131"/>
      <c r="Z29" s="125"/>
      <c r="AA29" s="125"/>
      <c r="AB29" s="131"/>
      <c r="AC29" s="131"/>
      <c r="AD29" s="131"/>
      <c r="AE29" s="131"/>
      <c r="AF29" s="131"/>
      <c r="AG29" s="131"/>
      <c r="AH29" s="131"/>
    </row>
    <row r="30" spans="1:34" s="129" customFormat="1" x14ac:dyDescent="0.25">
      <c r="A30" s="123"/>
      <c r="B30" s="124"/>
      <c r="C30" s="126"/>
      <c r="D30" s="135"/>
      <c r="E30" s="133"/>
      <c r="F30" s="136"/>
      <c r="G30" s="127"/>
      <c r="H30" s="97"/>
      <c r="K30" s="130"/>
      <c r="L30" s="130"/>
      <c r="M30" s="127"/>
      <c r="N30" s="127"/>
      <c r="O30" s="131"/>
      <c r="P30" s="131"/>
      <c r="Q30" s="127"/>
      <c r="R30" s="127"/>
      <c r="S30" s="127"/>
      <c r="T30" s="132"/>
      <c r="U30" s="132"/>
      <c r="V30" s="132"/>
      <c r="W30" s="127"/>
      <c r="X30" s="131"/>
      <c r="Y30" s="131"/>
      <c r="Z30" s="125"/>
      <c r="AA30" s="125"/>
      <c r="AB30" s="131"/>
      <c r="AC30" s="131"/>
      <c r="AD30" s="131"/>
      <c r="AE30" s="131"/>
      <c r="AF30" s="131"/>
      <c r="AG30" s="131"/>
      <c r="AH30" s="131"/>
    </row>
    <row r="31" spans="1:34" s="129" customFormat="1" x14ac:dyDescent="0.25">
      <c r="A31" s="123"/>
      <c r="B31" s="124"/>
      <c r="C31" s="125"/>
      <c r="D31" s="126"/>
      <c r="E31" s="133"/>
      <c r="F31" s="136"/>
      <c r="G31" s="127"/>
      <c r="H31" s="97"/>
      <c r="K31" s="130"/>
      <c r="L31" s="130"/>
      <c r="M31" s="127"/>
      <c r="N31" s="127"/>
      <c r="O31" s="131"/>
      <c r="P31" s="131"/>
      <c r="Q31" s="127"/>
      <c r="R31" s="127"/>
      <c r="S31" s="127"/>
      <c r="T31" s="132"/>
      <c r="U31" s="132"/>
      <c r="V31" s="132"/>
      <c r="W31" s="127"/>
      <c r="X31" s="131"/>
      <c r="Y31" s="131"/>
      <c r="Z31" s="125"/>
      <c r="AA31" s="125"/>
      <c r="AB31" s="131"/>
      <c r="AC31" s="131"/>
      <c r="AD31" s="131"/>
      <c r="AE31" s="131"/>
      <c r="AF31" s="131"/>
      <c r="AG31" s="131"/>
      <c r="AH31" s="131"/>
    </row>
    <row r="32" spans="1:34" s="129" customFormat="1" x14ac:dyDescent="0.25">
      <c r="A32" s="123"/>
      <c r="B32" s="124"/>
      <c r="C32" s="125"/>
      <c r="D32" s="126"/>
      <c r="E32" s="133"/>
      <c r="F32" s="136"/>
      <c r="G32" s="127"/>
      <c r="H32" s="97"/>
      <c r="K32" s="130"/>
      <c r="L32" s="130"/>
      <c r="M32" s="127"/>
      <c r="N32" s="127"/>
      <c r="O32" s="131"/>
      <c r="P32" s="131"/>
      <c r="Q32" s="127"/>
      <c r="R32" s="127"/>
      <c r="S32" s="127"/>
      <c r="T32" s="132"/>
      <c r="U32" s="132"/>
      <c r="V32" s="132"/>
      <c r="W32" s="127"/>
      <c r="X32" s="131"/>
      <c r="Y32" s="131"/>
      <c r="Z32" s="125"/>
      <c r="AA32" s="125"/>
      <c r="AB32" s="131"/>
      <c r="AC32" s="131"/>
      <c r="AD32" s="131"/>
      <c r="AE32" s="131"/>
      <c r="AF32" s="131"/>
      <c r="AG32" s="131"/>
      <c r="AH32" s="131"/>
    </row>
    <row r="33" spans="1:34" s="129" customFormat="1" x14ac:dyDescent="0.25">
      <c r="A33" s="123"/>
      <c r="B33" s="124"/>
      <c r="C33" s="125"/>
      <c r="D33" s="126"/>
      <c r="E33" s="133"/>
      <c r="F33" s="136"/>
      <c r="G33" s="127"/>
      <c r="H33" s="97"/>
      <c r="K33" s="130"/>
      <c r="L33" s="130"/>
      <c r="M33" s="127"/>
      <c r="N33" s="127"/>
      <c r="O33" s="131"/>
      <c r="P33" s="131"/>
      <c r="Q33" s="127"/>
      <c r="R33" s="127"/>
      <c r="S33" s="127"/>
      <c r="T33" s="132"/>
      <c r="U33" s="132"/>
      <c r="V33" s="132"/>
      <c r="W33" s="127"/>
      <c r="X33" s="131"/>
      <c r="Y33" s="131"/>
      <c r="Z33" s="125"/>
      <c r="AA33" s="125"/>
      <c r="AB33" s="131"/>
      <c r="AC33" s="131"/>
      <c r="AD33" s="131"/>
      <c r="AE33" s="131"/>
      <c r="AF33" s="131"/>
      <c r="AG33" s="131"/>
      <c r="AH33" s="131"/>
    </row>
    <row r="34" spans="1:34" s="129" customFormat="1" x14ac:dyDescent="0.25">
      <c r="A34" s="123"/>
      <c r="B34" s="124"/>
      <c r="C34" s="125"/>
      <c r="D34" s="126"/>
      <c r="E34" s="133"/>
      <c r="F34" s="136"/>
      <c r="G34" s="127"/>
      <c r="H34" s="97"/>
      <c r="K34" s="130"/>
      <c r="L34" s="130"/>
      <c r="M34" s="127"/>
      <c r="N34" s="127"/>
      <c r="O34" s="131"/>
      <c r="P34" s="131"/>
      <c r="Q34" s="127"/>
      <c r="R34" s="127"/>
      <c r="S34" s="127"/>
      <c r="T34" s="132"/>
      <c r="U34" s="132"/>
      <c r="V34" s="132"/>
      <c r="W34" s="127"/>
      <c r="X34" s="131"/>
      <c r="Y34" s="131"/>
      <c r="Z34" s="125"/>
      <c r="AA34" s="125"/>
      <c r="AB34" s="131"/>
      <c r="AC34" s="131"/>
      <c r="AD34" s="131"/>
      <c r="AE34" s="131"/>
      <c r="AF34" s="131"/>
      <c r="AG34" s="131"/>
      <c r="AH34" s="131"/>
    </row>
    <row r="35" spans="1:34" s="129" customFormat="1" x14ac:dyDescent="0.25">
      <c r="A35" s="123"/>
      <c r="B35" s="124"/>
      <c r="C35" s="125"/>
      <c r="D35" s="126"/>
      <c r="E35" s="133"/>
      <c r="F35" s="136"/>
      <c r="G35" s="127"/>
      <c r="H35" s="97"/>
      <c r="K35" s="130"/>
      <c r="L35" s="130"/>
      <c r="M35" s="127"/>
      <c r="N35" s="127"/>
      <c r="O35" s="131"/>
      <c r="P35" s="131"/>
      <c r="Q35" s="127"/>
      <c r="R35" s="127"/>
      <c r="S35" s="127"/>
      <c r="T35" s="132"/>
      <c r="U35" s="132"/>
      <c r="V35" s="132"/>
      <c r="W35" s="127"/>
      <c r="X35" s="131"/>
      <c r="Y35" s="131"/>
      <c r="Z35" s="125"/>
      <c r="AA35" s="125"/>
      <c r="AB35" s="131"/>
      <c r="AC35" s="131"/>
      <c r="AD35" s="131"/>
      <c r="AE35" s="131"/>
      <c r="AF35" s="131"/>
      <c r="AG35" s="131"/>
      <c r="AH35" s="131"/>
    </row>
    <row r="36" spans="1:34" s="129" customFormat="1" x14ac:dyDescent="0.25">
      <c r="A36" s="123"/>
      <c r="B36" s="124"/>
      <c r="C36" s="125"/>
      <c r="D36" s="126"/>
      <c r="E36" s="133"/>
      <c r="F36" s="136"/>
      <c r="G36" s="127"/>
      <c r="H36" s="97"/>
      <c r="K36" s="130"/>
      <c r="L36" s="130"/>
      <c r="M36" s="127"/>
      <c r="N36" s="127"/>
      <c r="O36" s="131"/>
      <c r="P36" s="131"/>
      <c r="Q36" s="127"/>
      <c r="R36" s="127"/>
      <c r="S36" s="127"/>
      <c r="T36" s="132"/>
      <c r="U36" s="132"/>
      <c r="V36" s="132"/>
      <c r="W36" s="127"/>
      <c r="X36" s="131"/>
      <c r="Y36" s="131"/>
      <c r="Z36" s="125"/>
      <c r="AA36" s="125"/>
      <c r="AB36" s="131"/>
      <c r="AC36" s="131"/>
      <c r="AD36" s="131"/>
      <c r="AE36" s="131"/>
      <c r="AF36" s="131"/>
      <c r="AG36" s="131"/>
      <c r="AH36" s="131"/>
    </row>
    <row r="37" spans="1:34" s="129" customFormat="1" x14ac:dyDescent="0.25">
      <c r="A37" s="123"/>
      <c r="B37" s="124"/>
      <c r="C37" s="125"/>
      <c r="D37" s="126"/>
      <c r="E37" s="133"/>
      <c r="F37" s="136"/>
      <c r="G37" s="127"/>
      <c r="H37" s="97"/>
      <c r="K37" s="130"/>
      <c r="L37" s="130"/>
      <c r="M37" s="127"/>
      <c r="N37" s="127"/>
      <c r="O37" s="131"/>
      <c r="P37" s="131"/>
      <c r="Q37" s="127"/>
      <c r="R37" s="127"/>
      <c r="S37" s="127"/>
      <c r="T37" s="132"/>
      <c r="U37" s="132"/>
      <c r="V37" s="132"/>
      <c r="W37" s="127"/>
      <c r="X37" s="131"/>
      <c r="Y37" s="131"/>
      <c r="Z37" s="125"/>
      <c r="AA37" s="125"/>
      <c r="AB37" s="131"/>
      <c r="AC37" s="131"/>
      <c r="AD37" s="131"/>
      <c r="AE37" s="131"/>
      <c r="AF37" s="131"/>
      <c r="AG37" s="131"/>
      <c r="AH37" s="131"/>
    </row>
    <row r="38" spans="1:34" s="129" customFormat="1" x14ac:dyDescent="0.25">
      <c r="A38" s="123"/>
      <c r="B38" s="124"/>
      <c r="C38" s="125"/>
      <c r="D38" s="126"/>
      <c r="E38" s="133"/>
      <c r="F38" s="136"/>
      <c r="G38" s="127"/>
      <c r="H38" s="97"/>
      <c r="K38" s="130"/>
      <c r="L38" s="130"/>
      <c r="M38" s="127"/>
      <c r="N38" s="127"/>
      <c r="O38" s="131"/>
      <c r="P38" s="131"/>
      <c r="Q38" s="127"/>
      <c r="R38" s="127"/>
      <c r="S38" s="127"/>
      <c r="T38" s="132"/>
      <c r="U38" s="132"/>
      <c r="V38" s="132"/>
      <c r="W38" s="127"/>
      <c r="X38" s="131"/>
      <c r="Y38" s="131"/>
      <c r="Z38" s="125"/>
      <c r="AA38" s="125"/>
      <c r="AB38" s="131"/>
      <c r="AC38" s="131"/>
      <c r="AD38" s="131"/>
      <c r="AE38" s="131"/>
      <c r="AF38" s="131"/>
      <c r="AG38" s="131"/>
      <c r="AH38" s="131"/>
    </row>
    <row r="39" spans="1:34" s="129" customFormat="1" x14ac:dyDescent="0.25">
      <c r="A39" s="123"/>
      <c r="B39" s="124"/>
      <c r="C39" s="125"/>
      <c r="D39" s="126"/>
      <c r="E39" s="133"/>
      <c r="F39" s="136"/>
      <c r="G39" s="127"/>
      <c r="H39" s="97"/>
      <c r="K39" s="130"/>
      <c r="L39" s="130"/>
      <c r="M39" s="127"/>
      <c r="N39" s="127"/>
      <c r="O39" s="131"/>
      <c r="P39" s="131"/>
      <c r="Q39" s="127"/>
      <c r="R39" s="127"/>
      <c r="S39" s="127"/>
      <c r="T39" s="132"/>
      <c r="U39" s="132"/>
      <c r="V39" s="132"/>
      <c r="W39" s="127"/>
      <c r="X39" s="131"/>
      <c r="Y39" s="131"/>
      <c r="Z39" s="125"/>
      <c r="AA39" s="125"/>
      <c r="AB39" s="131"/>
      <c r="AC39" s="131"/>
      <c r="AD39" s="131"/>
      <c r="AE39" s="131"/>
      <c r="AF39" s="131"/>
      <c r="AG39" s="131"/>
      <c r="AH39" s="131"/>
    </row>
    <row r="40" spans="1:34" s="129" customFormat="1" x14ac:dyDescent="0.25">
      <c r="A40" s="123"/>
      <c r="B40" s="124"/>
      <c r="C40" s="125"/>
      <c r="D40" s="126"/>
      <c r="E40" s="133"/>
      <c r="F40" s="136"/>
      <c r="G40" s="127"/>
      <c r="H40" s="97"/>
      <c r="K40" s="130"/>
      <c r="L40" s="130"/>
      <c r="M40" s="127"/>
      <c r="N40" s="127"/>
      <c r="O40" s="131"/>
      <c r="P40" s="131"/>
      <c r="Q40" s="127"/>
      <c r="R40" s="127"/>
      <c r="S40" s="127"/>
      <c r="T40" s="132"/>
      <c r="U40" s="132"/>
      <c r="V40" s="132"/>
      <c r="W40" s="127"/>
      <c r="X40" s="131"/>
      <c r="Y40" s="131"/>
      <c r="Z40" s="125"/>
      <c r="AA40" s="125"/>
      <c r="AB40" s="131"/>
      <c r="AC40" s="131"/>
      <c r="AD40" s="131"/>
      <c r="AE40" s="131"/>
      <c r="AF40" s="131"/>
      <c r="AG40" s="131"/>
      <c r="AH40" s="131"/>
    </row>
    <row r="41" spans="1:34" s="129" customFormat="1" x14ac:dyDescent="0.25">
      <c r="A41" s="123"/>
      <c r="B41" s="124"/>
      <c r="C41" s="125"/>
      <c r="D41" s="126"/>
      <c r="E41" s="133"/>
      <c r="F41" s="136"/>
      <c r="G41" s="127"/>
      <c r="H41" s="97"/>
      <c r="K41" s="130"/>
      <c r="L41" s="130"/>
      <c r="M41" s="127"/>
      <c r="N41" s="127"/>
      <c r="O41" s="131"/>
      <c r="P41" s="131"/>
      <c r="Q41" s="127"/>
      <c r="R41" s="127"/>
      <c r="S41" s="127"/>
      <c r="T41" s="132"/>
      <c r="U41" s="132"/>
      <c r="V41" s="132"/>
      <c r="W41" s="127"/>
      <c r="X41" s="131"/>
      <c r="Y41" s="131"/>
      <c r="Z41" s="125"/>
      <c r="AA41" s="125"/>
      <c r="AB41" s="131"/>
      <c r="AC41" s="131"/>
      <c r="AD41" s="131"/>
      <c r="AE41" s="131"/>
      <c r="AF41" s="131"/>
      <c r="AG41" s="131"/>
      <c r="AH41" s="131"/>
    </row>
    <row r="42" spans="1:34" s="129" customFormat="1" x14ac:dyDescent="0.25">
      <c r="A42" s="123"/>
      <c r="B42" s="124"/>
      <c r="C42" s="125"/>
      <c r="D42" s="126"/>
      <c r="E42" s="133"/>
      <c r="F42" s="136"/>
      <c r="G42" s="127"/>
      <c r="H42" s="97"/>
      <c r="K42" s="130"/>
      <c r="L42" s="130"/>
      <c r="M42" s="127"/>
      <c r="N42" s="127"/>
      <c r="O42" s="131"/>
      <c r="P42" s="131"/>
      <c r="Q42" s="127"/>
      <c r="R42" s="127"/>
      <c r="S42" s="127"/>
      <c r="T42" s="132"/>
      <c r="U42" s="132"/>
      <c r="V42" s="132"/>
      <c r="W42" s="127"/>
      <c r="X42" s="131"/>
      <c r="Y42" s="131"/>
      <c r="Z42" s="125"/>
      <c r="AA42" s="125"/>
      <c r="AB42" s="131"/>
      <c r="AC42" s="131"/>
      <c r="AD42" s="131"/>
      <c r="AE42" s="131"/>
      <c r="AF42" s="131"/>
      <c r="AG42" s="131"/>
      <c r="AH42" s="131"/>
    </row>
    <row r="43" spans="1:34" s="129" customFormat="1" x14ac:dyDescent="0.25">
      <c r="A43" s="123"/>
      <c r="B43" s="124"/>
      <c r="C43" s="125"/>
      <c r="D43" s="126"/>
      <c r="E43" s="133"/>
      <c r="F43" s="136"/>
      <c r="G43" s="127"/>
      <c r="H43" s="97"/>
      <c r="K43" s="130"/>
      <c r="L43" s="130"/>
      <c r="M43" s="127"/>
      <c r="N43" s="127"/>
      <c r="O43" s="131"/>
      <c r="P43" s="131"/>
      <c r="Q43" s="127"/>
      <c r="R43" s="127"/>
      <c r="S43" s="127"/>
      <c r="T43" s="132"/>
      <c r="U43" s="132"/>
      <c r="V43" s="132"/>
      <c r="W43" s="127"/>
      <c r="X43" s="131"/>
      <c r="Y43" s="131"/>
      <c r="Z43" s="125"/>
      <c r="AA43" s="125"/>
      <c r="AB43" s="131"/>
      <c r="AC43" s="131"/>
      <c r="AD43" s="131"/>
      <c r="AE43" s="131"/>
      <c r="AF43" s="131"/>
      <c r="AG43" s="131"/>
      <c r="AH43" s="131"/>
    </row>
    <row r="44" spans="1:34" s="129" customFormat="1" x14ac:dyDescent="0.25">
      <c r="A44" s="123"/>
      <c r="B44" s="124"/>
      <c r="C44" s="125"/>
      <c r="D44" s="126"/>
      <c r="E44" s="133"/>
      <c r="F44" s="136"/>
      <c r="G44" s="127"/>
      <c r="H44" s="97"/>
      <c r="K44" s="130"/>
      <c r="L44" s="130"/>
      <c r="M44" s="127"/>
      <c r="N44" s="127"/>
      <c r="O44" s="131"/>
      <c r="P44" s="131"/>
      <c r="Q44" s="127"/>
      <c r="R44" s="127"/>
      <c r="S44" s="127"/>
      <c r="T44" s="132"/>
      <c r="U44" s="132"/>
      <c r="V44" s="132"/>
      <c r="W44" s="127"/>
      <c r="X44" s="131"/>
      <c r="Y44" s="131"/>
      <c r="Z44" s="125"/>
      <c r="AA44" s="125"/>
      <c r="AB44" s="131"/>
      <c r="AC44" s="131"/>
      <c r="AD44" s="131"/>
      <c r="AE44" s="131"/>
      <c r="AF44" s="131"/>
      <c r="AG44" s="131"/>
      <c r="AH44" s="131"/>
    </row>
    <row r="45" spans="1:34" s="129" customFormat="1" x14ac:dyDescent="0.25">
      <c r="A45" s="138"/>
      <c r="B45" s="124"/>
      <c r="C45" s="125"/>
      <c r="D45" s="126"/>
      <c r="E45" s="133"/>
      <c r="F45" s="136"/>
      <c r="G45" s="127"/>
      <c r="H45" s="97"/>
      <c r="K45" s="130"/>
      <c r="L45" s="130"/>
      <c r="M45" s="127"/>
      <c r="N45" s="127"/>
      <c r="O45" s="131"/>
      <c r="P45" s="131"/>
      <c r="Q45" s="127"/>
      <c r="R45" s="127"/>
      <c r="S45" s="127"/>
      <c r="T45" s="132"/>
      <c r="U45" s="132"/>
      <c r="V45" s="132"/>
      <c r="W45" s="127"/>
      <c r="X45" s="131"/>
      <c r="Y45" s="131"/>
      <c r="Z45" s="125"/>
      <c r="AA45" s="125"/>
      <c r="AB45" s="131"/>
      <c r="AC45" s="131"/>
      <c r="AD45" s="131"/>
      <c r="AE45" s="131"/>
      <c r="AF45" s="131"/>
      <c r="AG45" s="131"/>
      <c r="AH45" s="131"/>
    </row>
    <row r="46" spans="1:34" s="129" customFormat="1" x14ac:dyDescent="0.25">
      <c r="A46" s="138"/>
      <c r="B46" s="124"/>
      <c r="C46" s="125"/>
      <c r="D46" s="126"/>
      <c r="E46" s="133"/>
      <c r="F46" s="136"/>
      <c r="G46" s="127"/>
      <c r="H46" s="97"/>
      <c r="K46" s="130"/>
      <c r="L46" s="130"/>
      <c r="M46" s="127"/>
      <c r="N46" s="127"/>
      <c r="O46" s="131"/>
      <c r="P46" s="131"/>
      <c r="Q46" s="127"/>
      <c r="R46" s="127"/>
      <c r="S46" s="127"/>
      <c r="T46" s="132"/>
      <c r="U46" s="132"/>
      <c r="V46" s="132"/>
      <c r="W46" s="127"/>
      <c r="X46" s="131"/>
      <c r="Y46" s="131"/>
      <c r="Z46" s="125"/>
      <c r="AA46" s="125"/>
      <c r="AB46" s="131"/>
      <c r="AC46" s="131"/>
      <c r="AD46" s="131"/>
      <c r="AE46" s="131"/>
      <c r="AF46" s="131"/>
      <c r="AG46" s="131"/>
      <c r="AH46" s="131"/>
    </row>
    <row r="47" spans="1:34" s="129" customFormat="1" x14ac:dyDescent="0.25">
      <c r="A47" s="138"/>
      <c r="B47" s="124"/>
      <c r="C47" s="125"/>
      <c r="D47" s="126"/>
      <c r="E47" s="133"/>
      <c r="F47" s="136"/>
      <c r="G47" s="127"/>
      <c r="H47" s="97"/>
      <c r="K47" s="130"/>
      <c r="L47" s="130"/>
      <c r="M47" s="127"/>
      <c r="N47" s="127"/>
      <c r="O47" s="131"/>
      <c r="P47" s="131"/>
      <c r="Q47" s="127"/>
      <c r="R47" s="127"/>
      <c r="S47" s="127"/>
      <c r="T47" s="132"/>
      <c r="U47" s="132"/>
      <c r="V47" s="132"/>
      <c r="W47" s="127"/>
      <c r="X47" s="131"/>
      <c r="Y47" s="131"/>
      <c r="Z47" s="125"/>
      <c r="AA47" s="125"/>
      <c r="AB47" s="131"/>
      <c r="AC47" s="131"/>
      <c r="AD47" s="131"/>
      <c r="AE47" s="131"/>
      <c r="AF47" s="131"/>
      <c r="AG47" s="131"/>
      <c r="AH47" s="131"/>
    </row>
    <row r="48" spans="1:34" s="129" customFormat="1" x14ac:dyDescent="0.25">
      <c r="A48" s="138"/>
      <c r="B48" s="124"/>
      <c r="C48" s="125"/>
      <c r="D48" s="126"/>
      <c r="E48" s="133"/>
      <c r="F48" s="136"/>
      <c r="G48" s="127"/>
      <c r="H48" s="97"/>
      <c r="K48" s="130"/>
      <c r="L48" s="130"/>
      <c r="M48" s="127"/>
      <c r="N48" s="127"/>
      <c r="O48" s="131"/>
      <c r="P48" s="131"/>
      <c r="Q48" s="127"/>
      <c r="R48" s="127"/>
      <c r="S48" s="127"/>
      <c r="T48" s="132"/>
      <c r="U48" s="132"/>
      <c r="V48" s="132"/>
      <c r="W48" s="127"/>
      <c r="X48" s="131"/>
      <c r="Y48" s="131"/>
      <c r="Z48" s="125"/>
      <c r="AA48" s="125"/>
      <c r="AB48" s="131"/>
      <c r="AC48" s="131"/>
      <c r="AD48" s="131"/>
      <c r="AE48" s="131"/>
      <c r="AF48" s="131"/>
      <c r="AG48" s="131"/>
      <c r="AH48" s="131"/>
    </row>
    <row r="49" spans="1:34" s="129" customFormat="1" x14ac:dyDescent="0.25">
      <c r="A49" s="138"/>
      <c r="B49" s="124"/>
      <c r="C49" s="125"/>
      <c r="D49" s="126"/>
      <c r="E49" s="133"/>
      <c r="F49" s="136"/>
      <c r="G49" s="127"/>
      <c r="H49" s="97"/>
      <c r="K49" s="130"/>
      <c r="L49" s="130"/>
      <c r="M49" s="127"/>
      <c r="N49" s="127"/>
      <c r="O49" s="131"/>
      <c r="P49" s="131"/>
      <c r="Q49" s="127"/>
      <c r="R49" s="127"/>
      <c r="S49" s="127"/>
      <c r="T49" s="132"/>
      <c r="U49" s="132"/>
      <c r="V49" s="132"/>
      <c r="W49" s="127"/>
      <c r="X49" s="131"/>
      <c r="Y49" s="131"/>
      <c r="Z49" s="125"/>
      <c r="AA49" s="125"/>
      <c r="AB49" s="131"/>
      <c r="AC49" s="131"/>
      <c r="AD49" s="131"/>
      <c r="AE49" s="131"/>
      <c r="AF49" s="131"/>
      <c r="AG49" s="131"/>
      <c r="AH49" s="131"/>
    </row>
    <row r="50" spans="1:34" s="129" customFormat="1" x14ac:dyDescent="0.25">
      <c r="A50" s="138"/>
      <c r="B50" s="124"/>
      <c r="C50" s="125"/>
      <c r="D50" s="126"/>
      <c r="E50" s="133"/>
      <c r="F50" s="136"/>
      <c r="G50" s="127"/>
      <c r="H50" s="97"/>
      <c r="K50" s="130"/>
      <c r="L50" s="130"/>
      <c r="M50" s="127"/>
      <c r="N50" s="127"/>
      <c r="O50" s="131"/>
      <c r="P50" s="131"/>
      <c r="Q50" s="127"/>
      <c r="R50" s="127"/>
      <c r="S50" s="127"/>
      <c r="T50" s="132"/>
      <c r="U50" s="132"/>
      <c r="V50" s="132"/>
      <c r="W50" s="127"/>
      <c r="X50" s="131"/>
      <c r="Y50" s="131"/>
      <c r="Z50" s="125"/>
      <c r="AA50" s="125"/>
      <c r="AB50" s="131"/>
      <c r="AC50" s="131"/>
      <c r="AD50" s="131"/>
      <c r="AE50" s="131"/>
      <c r="AF50" s="131"/>
      <c r="AG50" s="131"/>
      <c r="AH50" s="131"/>
    </row>
    <row r="51" spans="1:34" s="129" customFormat="1" x14ac:dyDescent="0.25">
      <c r="A51" s="138"/>
      <c r="B51" s="124"/>
      <c r="C51" s="125"/>
      <c r="D51" s="126"/>
      <c r="E51" s="133"/>
      <c r="F51" s="136"/>
      <c r="G51" s="127"/>
      <c r="H51" s="97"/>
      <c r="K51" s="130"/>
      <c r="L51" s="130"/>
      <c r="M51" s="127"/>
      <c r="N51" s="127"/>
      <c r="O51" s="131"/>
      <c r="P51" s="131"/>
      <c r="Q51" s="127"/>
      <c r="R51" s="127"/>
      <c r="S51" s="127"/>
      <c r="T51" s="132"/>
      <c r="U51" s="132"/>
      <c r="V51" s="132"/>
      <c r="W51" s="127"/>
      <c r="X51" s="131"/>
      <c r="Y51" s="131"/>
      <c r="Z51" s="125"/>
      <c r="AA51" s="125"/>
      <c r="AB51" s="131"/>
      <c r="AC51" s="131"/>
      <c r="AD51" s="131"/>
      <c r="AE51" s="131"/>
      <c r="AF51" s="131"/>
      <c r="AG51" s="131"/>
      <c r="AH51" s="131"/>
    </row>
    <row r="52" spans="1:34" s="129" customFormat="1" x14ac:dyDescent="0.25">
      <c r="A52" s="138"/>
      <c r="B52" s="124"/>
      <c r="C52" s="125"/>
      <c r="D52" s="126"/>
      <c r="E52" s="133"/>
      <c r="F52" s="136"/>
      <c r="G52" s="127"/>
      <c r="H52" s="97"/>
      <c r="K52" s="130"/>
      <c r="L52" s="130"/>
      <c r="M52" s="127"/>
      <c r="N52" s="127"/>
      <c r="O52" s="131"/>
      <c r="P52" s="131"/>
      <c r="Q52" s="127"/>
      <c r="R52" s="127"/>
      <c r="S52" s="127"/>
      <c r="T52" s="132"/>
      <c r="U52" s="132"/>
      <c r="V52" s="132"/>
      <c r="W52" s="127"/>
      <c r="X52" s="131"/>
      <c r="Y52" s="131"/>
      <c r="Z52" s="125"/>
      <c r="AA52" s="125"/>
      <c r="AB52" s="131"/>
      <c r="AC52" s="131"/>
      <c r="AD52" s="131"/>
      <c r="AE52" s="131"/>
      <c r="AF52" s="131"/>
      <c r="AG52" s="131"/>
      <c r="AH52" s="131"/>
    </row>
    <row r="53" spans="1:34" s="129" customFormat="1" x14ac:dyDescent="0.25">
      <c r="A53" s="138"/>
      <c r="B53" s="124"/>
      <c r="C53" s="125"/>
      <c r="D53" s="126"/>
      <c r="E53" s="133"/>
      <c r="F53" s="136"/>
      <c r="G53" s="127"/>
      <c r="H53" s="97"/>
      <c r="K53" s="130"/>
      <c r="L53" s="130"/>
      <c r="M53" s="127"/>
      <c r="N53" s="127"/>
      <c r="O53" s="131"/>
      <c r="P53" s="131"/>
      <c r="Q53" s="127"/>
      <c r="R53" s="127"/>
      <c r="S53" s="127"/>
      <c r="T53" s="132"/>
      <c r="U53" s="132"/>
      <c r="V53" s="132"/>
      <c r="W53" s="127"/>
      <c r="X53" s="131"/>
      <c r="Y53" s="131"/>
      <c r="Z53" s="125"/>
      <c r="AA53" s="125"/>
      <c r="AB53" s="131"/>
      <c r="AC53" s="131"/>
      <c r="AD53" s="131"/>
      <c r="AE53" s="131"/>
      <c r="AF53" s="131"/>
      <c r="AG53" s="131"/>
      <c r="AH53" s="131"/>
    </row>
    <row r="54" spans="1:34" s="129" customFormat="1" x14ac:dyDescent="0.25">
      <c r="A54" s="138"/>
      <c r="B54" s="124"/>
      <c r="C54" s="125"/>
      <c r="D54" s="126"/>
      <c r="E54" s="133"/>
      <c r="F54" s="136"/>
      <c r="G54" s="127"/>
      <c r="H54" s="97"/>
      <c r="K54" s="130"/>
      <c r="L54" s="130"/>
      <c r="M54" s="127"/>
      <c r="N54" s="127"/>
      <c r="O54" s="131"/>
      <c r="P54" s="131"/>
      <c r="Q54" s="127"/>
      <c r="R54" s="127"/>
      <c r="S54" s="127"/>
      <c r="T54" s="132"/>
      <c r="U54" s="132"/>
      <c r="V54" s="132"/>
      <c r="W54" s="127"/>
      <c r="X54" s="131"/>
      <c r="Y54" s="131"/>
      <c r="Z54" s="125"/>
      <c r="AA54" s="125"/>
      <c r="AB54" s="131"/>
      <c r="AC54" s="131"/>
      <c r="AD54" s="131"/>
      <c r="AE54" s="131"/>
      <c r="AF54" s="131"/>
      <c r="AG54" s="131"/>
      <c r="AH54" s="131"/>
    </row>
    <row r="55" spans="1:34" s="129" customFormat="1" x14ac:dyDescent="0.25">
      <c r="A55" s="138"/>
      <c r="B55" s="124"/>
      <c r="C55" s="125"/>
      <c r="D55" s="126"/>
      <c r="E55" s="133"/>
      <c r="F55" s="136"/>
      <c r="G55" s="127"/>
      <c r="H55" s="97"/>
      <c r="K55" s="130"/>
      <c r="L55" s="130"/>
      <c r="M55" s="127"/>
      <c r="N55" s="127"/>
      <c r="O55" s="131"/>
      <c r="P55" s="131"/>
      <c r="Q55" s="127"/>
      <c r="R55" s="127"/>
      <c r="S55" s="127"/>
      <c r="T55" s="132"/>
      <c r="U55" s="132"/>
      <c r="V55" s="132"/>
      <c r="W55" s="127"/>
      <c r="X55" s="131"/>
      <c r="Y55" s="131"/>
      <c r="Z55" s="125"/>
      <c r="AA55" s="125"/>
      <c r="AB55" s="131"/>
      <c r="AC55" s="131"/>
      <c r="AD55" s="131"/>
      <c r="AE55" s="131"/>
      <c r="AF55" s="131"/>
      <c r="AG55" s="131"/>
      <c r="AH55" s="131"/>
    </row>
    <row r="56" spans="1:34" s="129" customFormat="1" x14ac:dyDescent="0.25">
      <c r="A56" s="138"/>
      <c r="B56" s="124"/>
      <c r="C56" s="125"/>
      <c r="D56" s="126"/>
      <c r="E56" s="133"/>
      <c r="F56" s="136"/>
      <c r="G56" s="127"/>
      <c r="H56" s="97"/>
      <c r="K56" s="130"/>
      <c r="L56" s="130"/>
      <c r="M56" s="127"/>
      <c r="N56" s="127"/>
      <c r="O56" s="131"/>
      <c r="P56" s="131"/>
      <c r="Q56" s="127"/>
      <c r="R56" s="127"/>
      <c r="S56" s="127"/>
      <c r="T56" s="132"/>
      <c r="U56" s="132"/>
      <c r="V56" s="132"/>
      <c r="W56" s="127"/>
      <c r="X56" s="131"/>
      <c r="Y56" s="131"/>
      <c r="Z56" s="125"/>
      <c r="AA56" s="125"/>
      <c r="AB56" s="131"/>
      <c r="AC56" s="131"/>
      <c r="AD56" s="131"/>
      <c r="AE56" s="131"/>
      <c r="AF56" s="131"/>
      <c r="AG56" s="131"/>
      <c r="AH56" s="131"/>
    </row>
    <row r="57" spans="1:34" s="129" customFormat="1" x14ac:dyDescent="0.25">
      <c r="A57" s="138"/>
      <c r="B57" s="124"/>
      <c r="C57" s="125"/>
      <c r="D57" s="126"/>
      <c r="E57" s="133"/>
      <c r="F57" s="136"/>
      <c r="G57" s="127"/>
      <c r="H57" s="97"/>
      <c r="K57" s="130"/>
      <c r="L57" s="130"/>
      <c r="M57" s="127"/>
      <c r="N57" s="127"/>
      <c r="O57" s="131"/>
      <c r="P57" s="131"/>
      <c r="Q57" s="127"/>
      <c r="R57" s="127"/>
      <c r="S57" s="127"/>
      <c r="T57" s="132"/>
      <c r="U57" s="132"/>
      <c r="V57" s="132"/>
      <c r="W57" s="127"/>
      <c r="X57" s="131"/>
      <c r="Y57" s="131"/>
      <c r="Z57" s="125"/>
      <c r="AA57" s="125"/>
      <c r="AB57" s="131"/>
      <c r="AC57" s="131"/>
      <c r="AD57" s="131"/>
      <c r="AE57" s="131"/>
      <c r="AF57" s="131"/>
      <c r="AG57" s="131"/>
      <c r="AH57" s="131"/>
    </row>
    <row r="58" spans="1:34" s="129" customFormat="1" x14ac:dyDescent="0.25">
      <c r="A58" s="138"/>
      <c r="B58" s="124"/>
      <c r="C58" s="125"/>
      <c r="D58" s="126"/>
      <c r="E58" s="133"/>
      <c r="F58" s="136"/>
      <c r="G58" s="127"/>
      <c r="H58" s="97"/>
      <c r="K58" s="130"/>
      <c r="L58" s="130"/>
      <c r="M58" s="127"/>
      <c r="N58" s="127"/>
      <c r="O58" s="131"/>
      <c r="P58" s="131"/>
      <c r="Q58" s="127"/>
      <c r="R58" s="127"/>
      <c r="S58" s="127"/>
      <c r="T58" s="132"/>
      <c r="U58" s="132"/>
      <c r="V58" s="132"/>
      <c r="W58" s="127"/>
      <c r="X58" s="131"/>
      <c r="Y58" s="131"/>
      <c r="Z58" s="125"/>
      <c r="AA58" s="125"/>
      <c r="AB58" s="131"/>
      <c r="AC58" s="131"/>
      <c r="AD58" s="131"/>
      <c r="AE58" s="131"/>
      <c r="AF58" s="131"/>
      <c r="AG58" s="131"/>
      <c r="AH58" s="131"/>
    </row>
    <row r="59" spans="1:34" s="129" customFormat="1" x14ac:dyDescent="0.25">
      <c r="A59" s="138"/>
      <c r="B59" s="124"/>
      <c r="C59" s="125"/>
      <c r="D59" s="126"/>
      <c r="E59" s="133"/>
      <c r="F59" s="136"/>
      <c r="G59" s="127"/>
      <c r="H59" s="97"/>
      <c r="K59" s="130"/>
      <c r="L59" s="130"/>
      <c r="M59" s="127"/>
      <c r="N59" s="127"/>
      <c r="O59" s="131"/>
      <c r="P59" s="131"/>
      <c r="Q59" s="127"/>
      <c r="R59" s="127"/>
      <c r="S59" s="127"/>
      <c r="T59" s="132"/>
      <c r="U59" s="132"/>
      <c r="V59" s="132"/>
      <c r="W59" s="127"/>
      <c r="X59" s="131"/>
      <c r="Y59" s="131"/>
      <c r="Z59" s="125"/>
      <c r="AA59" s="125"/>
      <c r="AB59" s="131"/>
      <c r="AC59" s="131"/>
      <c r="AD59" s="131"/>
      <c r="AE59" s="131"/>
      <c r="AF59" s="131"/>
      <c r="AG59" s="131"/>
      <c r="AH59" s="131"/>
    </row>
    <row r="60" spans="1:34" s="129" customFormat="1" x14ac:dyDescent="0.25">
      <c r="A60" s="138"/>
      <c r="B60" s="124"/>
      <c r="C60" s="125"/>
      <c r="D60" s="126"/>
      <c r="E60" s="133"/>
      <c r="F60" s="136"/>
      <c r="G60" s="127"/>
      <c r="H60" s="97"/>
      <c r="K60" s="130"/>
      <c r="L60" s="130"/>
      <c r="M60" s="127"/>
      <c r="N60" s="127"/>
      <c r="O60" s="131"/>
      <c r="P60" s="131"/>
      <c r="Q60" s="127"/>
      <c r="R60" s="127"/>
      <c r="S60" s="127"/>
      <c r="T60" s="132"/>
      <c r="U60" s="132"/>
      <c r="V60" s="132"/>
      <c r="W60" s="127"/>
      <c r="X60" s="131"/>
      <c r="Y60" s="131"/>
      <c r="Z60" s="125"/>
      <c r="AA60" s="125"/>
      <c r="AB60" s="131"/>
      <c r="AC60" s="131"/>
      <c r="AD60" s="131"/>
      <c r="AE60" s="131"/>
      <c r="AF60" s="131"/>
      <c r="AG60" s="131"/>
      <c r="AH60" s="131"/>
    </row>
    <row r="61" spans="1:34" s="129" customFormat="1" x14ac:dyDescent="0.25">
      <c r="A61" s="138"/>
      <c r="B61" s="124"/>
      <c r="C61" s="125"/>
      <c r="D61" s="126"/>
      <c r="E61" s="133"/>
      <c r="F61" s="136"/>
      <c r="G61" s="127"/>
      <c r="H61" s="97"/>
      <c r="K61" s="130"/>
      <c r="L61" s="130"/>
      <c r="M61" s="127"/>
      <c r="N61" s="127"/>
      <c r="O61" s="131"/>
      <c r="P61" s="131"/>
      <c r="Q61" s="127"/>
      <c r="R61" s="127"/>
      <c r="S61" s="127"/>
      <c r="T61" s="132"/>
      <c r="U61" s="132"/>
      <c r="V61" s="132"/>
      <c r="W61" s="127"/>
      <c r="X61" s="131"/>
      <c r="Y61" s="131"/>
      <c r="Z61" s="125"/>
      <c r="AA61" s="125"/>
      <c r="AB61" s="131"/>
      <c r="AC61" s="131"/>
      <c r="AD61" s="131"/>
      <c r="AE61" s="131"/>
      <c r="AF61" s="131"/>
      <c r="AG61" s="131"/>
      <c r="AH61" s="131"/>
    </row>
    <row r="62" spans="1:34" s="129" customFormat="1" x14ac:dyDescent="0.25">
      <c r="A62" s="138"/>
      <c r="B62" s="124"/>
      <c r="C62" s="125"/>
      <c r="D62" s="126"/>
      <c r="E62" s="133"/>
      <c r="F62" s="136"/>
      <c r="G62" s="127"/>
      <c r="H62" s="97"/>
      <c r="K62" s="130"/>
      <c r="L62" s="130"/>
      <c r="M62" s="127"/>
      <c r="N62" s="127"/>
      <c r="O62" s="131"/>
      <c r="P62" s="131"/>
      <c r="Q62" s="127"/>
      <c r="R62" s="127"/>
      <c r="S62" s="127"/>
      <c r="T62" s="132"/>
      <c r="U62" s="132"/>
      <c r="V62" s="132"/>
      <c r="W62" s="127"/>
      <c r="X62" s="131"/>
      <c r="Y62" s="131"/>
      <c r="Z62" s="125"/>
      <c r="AA62" s="125"/>
      <c r="AB62" s="131"/>
      <c r="AC62" s="131"/>
      <c r="AD62" s="131"/>
      <c r="AE62" s="131"/>
      <c r="AF62" s="131"/>
      <c r="AG62" s="131"/>
      <c r="AH62" s="131"/>
    </row>
    <row r="63" spans="1:34" s="129" customFormat="1" x14ac:dyDescent="0.25">
      <c r="A63" s="138"/>
      <c r="B63" s="124"/>
      <c r="C63" s="125"/>
      <c r="D63" s="126"/>
      <c r="E63" s="133"/>
      <c r="F63" s="136"/>
      <c r="G63" s="127"/>
      <c r="H63" s="97"/>
      <c r="K63" s="130"/>
      <c r="L63" s="130"/>
      <c r="M63" s="127"/>
      <c r="N63" s="127"/>
      <c r="O63" s="131"/>
      <c r="P63" s="131"/>
      <c r="Q63" s="127"/>
      <c r="R63" s="127"/>
      <c r="S63" s="127"/>
      <c r="T63" s="132"/>
      <c r="U63" s="132"/>
      <c r="V63" s="132"/>
      <c r="W63" s="127"/>
      <c r="X63" s="131"/>
      <c r="Y63" s="131"/>
      <c r="Z63" s="125"/>
      <c r="AA63" s="125"/>
      <c r="AB63" s="131"/>
      <c r="AC63" s="131"/>
      <c r="AD63" s="131"/>
      <c r="AE63" s="131"/>
      <c r="AF63" s="131"/>
      <c r="AG63" s="131"/>
      <c r="AH63" s="131"/>
    </row>
    <row r="64" spans="1:34" s="129" customFormat="1" x14ac:dyDescent="0.25">
      <c r="A64" s="138"/>
      <c r="B64" s="124"/>
      <c r="C64" s="125"/>
      <c r="D64" s="126"/>
      <c r="E64" s="133"/>
      <c r="F64" s="136"/>
      <c r="G64" s="127"/>
      <c r="H64" s="97"/>
      <c r="K64" s="130"/>
      <c r="L64" s="130"/>
      <c r="M64" s="127"/>
      <c r="N64" s="127"/>
      <c r="O64" s="131"/>
      <c r="P64" s="131"/>
      <c r="Q64" s="127"/>
      <c r="R64" s="127"/>
      <c r="S64" s="127"/>
      <c r="T64" s="132"/>
      <c r="U64" s="132"/>
      <c r="V64" s="132"/>
      <c r="W64" s="127"/>
      <c r="X64" s="131"/>
      <c r="Y64" s="131"/>
      <c r="Z64" s="125"/>
      <c r="AA64" s="125"/>
      <c r="AB64" s="131"/>
      <c r="AC64" s="131"/>
      <c r="AD64" s="131"/>
      <c r="AE64" s="131"/>
      <c r="AF64" s="131"/>
      <c r="AG64" s="131"/>
      <c r="AH64" s="131"/>
    </row>
    <row r="65" spans="1:34" s="129" customFormat="1" x14ac:dyDescent="0.25">
      <c r="A65" s="138"/>
      <c r="B65" s="124"/>
      <c r="C65" s="125"/>
      <c r="D65" s="126"/>
      <c r="E65" s="133"/>
      <c r="F65" s="136"/>
      <c r="G65" s="127"/>
      <c r="H65" s="97"/>
      <c r="K65" s="130"/>
      <c r="L65" s="130"/>
      <c r="M65" s="127"/>
      <c r="N65" s="127"/>
      <c r="O65" s="131"/>
      <c r="P65" s="131"/>
      <c r="Q65" s="127"/>
      <c r="R65" s="127"/>
      <c r="S65" s="127"/>
      <c r="T65" s="132"/>
      <c r="U65" s="132"/>
      <c r="V65" s="132"/>
      <c r="W65" s="127"/>
      <c r="X65" s="131"/>
      <c r="Y65" s="131"/>
      <c r="Z65" s="125"/>
      <c r="AA65" s="125"/>
      <c r="AB65" s="131"/>
      <c r="AC65" s="131"/>
      <c r="AD65" s="131"/>
      <c r="AE65" s="131"/>
      <c r="AF65" s="131"/>
      <c r="AG65" s="131"/>
      <c r="AH65" s="131"/>
    </row>
    <row r="66" spans="1:34" s="129" customFormat="1" x14ac:dyDescent="0.25">
      <c r="A66" s="138"/>
      <c r="B66" s="124"/>
      <c r="C66" s="125"/>
      <c r="D66" s="126"/>
      <c r="E66" s="133"/>
      <c r="F66" s="136"/>
      <c r="G66" s="127"/>
      <c r="H66" s="97"/>
      <c r="K66" s="130"/>
      <c r="L66" s="130"/>
      <c r="M66" s="127"/>
      <c r="N66" s="127"/>
      <c r="O66" s="131"/>
      <c r="P66" s="131"/>
      <c r="Q66" s="127"/>
      <c r="R66" s="127"/>
      <c r="S66" s="127"/>
      <c r="T66" s="132"/>
      <c r="U66" s="132"/>
      <c r="V66" s="132"/>
      <c r="W66" s="127"/>
      <c r="X66" s="131"/>
      <c r="Y66" s="131"/>
      <c r="Z66" s="125"/>
      <c r="AA66" s="125"/>
      <c r="AB66" s="131"/>
      <c r="AC66" s="131"/>
      <c r="AD66" s="131"/>
      <c r="AE66" s="131"/>
      <c r="AF66" s="131"/>
      <c r="AG66" s="131"/>
      <c r="AH66" s="131"/>
    </row>
    <row r="67" spans="1:34" s="129" customFormat="1" x14ac:dyDescent="0.25">
      <c r="A67" s="138"/>
      <c r="B67" s="124"/>
      <c r="C67" s="125"/>
      <c r="D67" s="126"/>
      <c r="E67" s="133"/>
      <c r="F67" s="136"/>
      <c r="G67" s="127"/>
      <c r="H67" s="97"/>
      <c r="K67" s="130"/>
      <c r="L67" s="130"/>
      <c r="M67" s="127"/>
      <c r="N67" s="127"/>
      <c r="O67" s="131"/>
      <c r="P67" s="131"/>
      <c r="Q67" s="127"/>
      <c r="R67" s="127"/>
      <c r="S67" s="127"/>
      <c r="T67" s="132"/>
      <c r="U67" s="132"/>
      <c r="V67" s="132"/>
      <c r="W67" s="127"/>
      <c r="X67" s="131"/>
      <c r="Y67" s="131"/>
      <c r="Z67" s="125"/>
      <c r="AA67" s="125"/>
      <c r="AB67" s="131"/>
      <c r="AC67" s="131"/>
      <c r="AD67" s="131"/>
      <c r="AE67" s="131"/>
      <c r="AF67" s="131"/>
      <c r="AG67" s="131"/>
      <c r="AH67" s="131"/>
    </row>
    <row r="68" spans="1:34" s="129" customFormat="1" x14ac:dyDescent="0.25">
      <c r="A68" s="138"/>
      <c r="B68" s="124"/>
      <c r="C68" s="125"/>
      <c r="D68" s="126"/>
      <c r="E68" s="133"/>
      <c r="F68" s="136"/>
      <c r="G68" s="127"/>
      <c r="H68" s="97"/>
      <c r="K68" s="130"/>
      <c r="L68" s="130"/>
      <c r="M68" s="127"/>
      <c r="N68" s="127"/>
      <c r="O68" s="131"/>
      <c r="P68" s="131"/>
      <c r="Q68" s="127"/>
      <c r="R68" s="127"/>
      <c r="S68" s="127"/>
      <c r="T68" s="132"/>
      <c r="U68" s="132"/>
      <c r="V68" s="132"/>
      <c r="W68" s="127"/>
      <c r="X68" s="131"/>
      <c r="Y68" s="131"/>
      <c r="Z68" s="125"/>
      <c r="AA68" s="125"/>
      <c r="AB68" s="131"/>
      <c r="AC68" s="131"/>
      <c r="AD68" s="131"/>
      <c r="AE68" s="131"/>
      <c r="AF68" s="131"/>
      <c r="AG68" s="131"/>
      <c r="AH68" s="131"/>
    </row>
    <row r="69" spans="1:34" s="129" customFormat="1" x14ac:dyDescent="0.25">
      <c r="A69" s="138"/>
      <c r="B69" s="124"/>
      <c r="C69" s="125"/>
      <c r="D69" s="126"/>
      <c r="E69" s="133"/>
      <c r="F69" s="136"/>
      <c r="G69" s="127"/>
      <c r="H69" s="97"/>
      <c r="K69" s="130"/>
      <c r="L69" s="130"/>
      <c r="M69" s="127"/>
      <c r="N69" s="127"/>
      <c r="O69" s="131"/>
      <c r="P69" s="131"/>
      <c r="Q69" s="127"/>
      <c r="R69" s="127"/>
      <c r="S69" s="127"/>
      <c r="T69" s="132"/>
      <c r="U69" s="132"/>
      <c r="V69" s="132"/>
      <c r="W69" s="127"/>
      <c r="X69" s="131"/>
      <c r="Y69" s="131"/>
      <c r="Z69" s="125"/>
      <c r="AA69" s="125"/>
      <c r="AB69" s="131"/>
      <c r="AC69" s="131"/>
      <c r="AD69" s="131"/>
      <c r="AE69" s="131"/>
      <c r="AF69" s="131"/>
      <c r="AG69" s="131"/>
      <c r="AH69" s="131"/>
    </row>
    <row r="70" spans="1:34" s="129" customFormat="1" x14ac:dyDescent="0.25">
      <c r="A70" s="138"/>
      <c r="B70" s="124"/>
      <c r="C70" s="125"/>
      <c r="D70" s="126"/>
      <c r="E70" s="133"/>
      <c r="F70" s="136"/>
      <c r="G70" s="127"/>
      <c r="H70" s="97"/>
      <c r="K70" s="130"/>
      <c r="L70" s="130"/>
      <c r="M70" s="127"/>
      <c r="N70" s="127"/>
      <c r="O70" s="131"/>
      <c r="P70" s="131"/>
      <c r="Q70" s="127"/>
      <c r="R70" s="127"/>
      <c r="S70" s="127"/>
      <c r="T70" s="132"/>
      <c r="U70" s="132"/>
      <c r="V70" s="132"/>
      <c r="W70" s="127"/>
      <c r="X70" s="131"/>
      <c r="Y70" s="131"/>
      <c r="Z70" s="125"/>
      <c r="AA70" s="125"/>
      <c r="AB70" s="131"/>
      <c r="AC70" s="131"/>
      <c r="AD70" s="131"/>
      <c r="AE70" s="131"/>
      <c r="AF70" s="131"/>
      <c r="AG70" s="131"/>
      <c r="AH70" s="131"/>
    </row>
    <row r="71" spans="1:34" s="129" customFormat="1" x14ac:dyDescent="0.25">
      <c r="A71" s="138"/>
      <c r="B71" s="124"/>
      <c r="C71" s="125"/>
      <c r="D71" s="126"/>
      <c r="E71" s="133"/>
      <c r="F71" s="136"/>
      <c r="G71" s="127"/>
      <c r="H71" s="97"/>
      <c r="K71" s="130"/>
      <c r="L71" s="130"/>
      <c r="M71" s="127"/>
      <c r="N71" s="127"/>
      <c r="O71" s="131"/>
      <c r="P71" s="131"/>
      <c r="Q71" s="127"/>
      <c r="R71" s="127"/>
      <c r="S71" s="127"/>
      <c r="T71" s="132"/>
      <c r="U71" s="132"/>
      <c r="V71" s="132"/>
      <c r="W71" s="127"/>
      <c r="X71" s="131"/>
      <c r="Y71" s="131"/>
      <c r="Z71" s="125"/>
      <c r="AA71" s="125"/>
      <c r="AB71" s="131"/>
      <c r="AC71" s="131"/>
      <c r="AD71" s="131"/>
      <c r="AE71" s="131"/>
      <c r="AF71" s="131"/>
      <c r="AG71" s="131"/>
      <c r="AH71" s="131"/>
    </row>
    <row r="72" spans="1:34" s="129" customFormat="1" x14ac:dyDescent="0.25">
      <c r="A72" s="138"/>
      <c r="B72" s="124"/>
      <c r="C72" s="125"/>
      <c r="D72" s="126"/>
      <c r="E72" s="133"/>
      <c r="F72" s="136"/>
      <c r="G72" s="127"/>
      <c r="H72" s="97"/>
      <c r="K72" s="130"/>
      <c r="L72" s="130"/>
      <c r="M72" s="127"/>
      <c r="N72" s="127"/>
      <c r="O72" s="131"/>
      <c r="P72" s="131"/>
      <c r="Q72" s="127"/>
      <c r="R72" s="127"/>
      <c r="S72" s="127"/>
      <c r="T72" s="132"/>
      <c r="U72" s="132"/>
      <c r="V72" s="132"/>
      <c r="W72" s="127"/>
      <c r="X72" s="131"/>
      <c r="Y72" s="131"/>
      <c r="Z72" s="125"/>
      <c r="AA72" s="125"/>
      <c r="AB72" s="131"/>
      <c r="AC72" s="131"/>
      <c r="AD72" s="131"/>
      <c r="AE72" s="131"/>
      <c r="AF72" s="131"/>
      <c r="AG72" s="131"/>
      <c r="AH72" s="131"/>
    </row>
    <row r="73" spans="1:34" s="129" customFormat="1" x14ac:dyDescent="0.25">
      <c r="A73" s="138"/>
      <c r="B73" s="124"/>
      <c r="C73" s="125"/>
      <c r="D73" s="126"/>
      <c r="E73" s="133"/>
      <c r="F73" s="136"/>
      <c r="G73" s="127"/>
      <c r="H73" s="97"/>
      <c r="K73" s="130"/>
      <c r="L73" s="130"/>
      <c r="M73" s="127"/>
      <c r="N73" s="127"/>
      <c r="O73" s="131"/>
      <c r="P73" s="131"/>
      <c r="Q73" s="127"/>
      <c r="R73" s="127"/>
      <c r="S73" s="127"/>
      <c r="T73" s="132"/>
      <c r="U73" s="132"/>
      <c r="V73" s="132"/>
      <c r="W73" s="127"/>
      <c r="X73" s="131"/>
      <c r="Y73" s="131"/>
      <c r="Z73" s="125"/>
      <c r="AA73" s="125"/>
      <c r="AB73" s="131"/>
      <c r="AC73" s="131"/>
      <c r="AD73" s="131"/>
      <c r="AE73" s="131"/>
      <c r="AF73" s="131"/>
      <c r="AG73" s="131"/>
      <c r="AH73" s="131"/>
    </row>
    <row r="74" spans="1:34" s="129" customFormat="1" x14ac:dyDescent="0.25">
      <c r="A74" s="138"/>
      <c r="B74" s="124"/>
      <c r="C74" s="125"/>
      <c r="D74" s="126"/>
      <c r="E74" s="133"/>
      <c r="F74" s="136"/>
      <c r="G74" s="127"/>
      <c r="H74" s="97"/>
      <c r="K74" s="130"/>
      <c r="L74" s="130"/>
      <c r="M74" s="127"/>
      <c r="N74" s="127"/>
      <c r="O74" s="131"/>
      <c r="P74" s="131"/>
      <c r="Q74" s="127"/>
      <c r="R74" s="127"/>
      <c r="S74" s="127"/>
      <c r="T74" s="132"/>
      <c r="U74" s="132"/>
      <c r="V74" s="132"/>
      <c r="W74" s="127"/>
      <c r="X74" s="131"/>
      <c r="Y74" s="131"/>
      <c r="Z74" s="125"/>
      <c r="AA74" s="125"/>
      <c r="AB74" s="131"/>
      <c r="AC74" s="131"/>
      <c r="AD74" s="131"/>
      <c r="AE74" s="131"/>
      <c r="AF74" s="131"/>
      <c r="AG74" s="131"/>
      <c r="AH74" s="131"/>
    </row>
    <row r="75" spans="1:34" s="129" customFormat="1" x14ac:dyDescent="0.25">
      <c r="A75" s="138"/>
      <c r="B75" s="124"/>
      <c r="C75" s="125"/>
      <c r="D75" s="126"/>
      <c r="E75" s="133"/>
      <c r="F75" s="136"/>
      <c r="G75" s="127"/>
      <c r="H75" s="97"/>
      <c r="K75" s="130"/>
      <c r="L75" s="130"/>
      <c r="M75" s="127"/>
      <c r="N75" s="127"/>
      <c r="O75" s="131"/>
      <c r="P75" s="131"/>
      <c r="Q75" s="127"/>
      <c r="R75" s="127"/>
      <c r="S75" s="127"/>
      <c r="T75" s="132"/>
      <c r="U75" s="132"/>
      <c r="V75" s="132"/>
      <c r="W75" s="127"/>
      <c r="X75" s="131"/>
      <c r="Y75" s="131"/>
      <c r="Z75" s="125"/>
      <c r="AA75" s="125"/>
      <c r="AB75" s="131"/>
      <c r="AC75" s="131"/>
      <c r="AD75" s="131"/>
      <c r="AE75" s="131"/>
      <c r="AF75" s="131"/>
      <c r="AG75" s="131"/>
      <c r="AH75" s="131"/>
    </row>
    <row r="76" spans="1:34" s="129" customFormat="1" x14ac:dyDescent="0.25">
      <c r="A76" s="138"/>
      <c r="B76" s="124"/>
      <c r="C76" s="125"/>
      <c r="D76" s="126"/>
      <c r="E76" s="133"/>
      <c r="F76" s="136"/>
      <c r="G76" s="127"/>
      <c r="H76" s="97"/>
      <c r="K76" s="130"/>
      <c r="L76" s="130"/>
      <c r="M76" s="127"/>
      <c r="N76" s="127"/>
      <c r="O76" s="131"/>
      <c r="P76" s="131"/>
      <c r="Q76" s="127"/>
      <c r="R76" s="127"/>
      <c r="S76" s="127"/>
      <c r="T76" s="132"/>
      <c r="U76" s="132"/>
      <c r="V76" s="132"/>
      <c r="W76" s="127"/>
      <c r="X76" s="131"/>
      <c r="Y76" s="131"/>
      <c r="Z76" s="125"/>
      <c r="AA76" s="125"/>
      <c r="AB76" s="131"/>
      <c r="AC76" s="131"/>
      <c r="AD76" s="131"/>
      <c r="AE76" s="131"/>
      <c r="AF76" s="131"/>
      <c r="AG76" s="131"/>
      <c r="AH76" s="131"/>
    </row>
    <row r="77" spans="1:34" s="129" customFormat="1" x14ac:dyDescent="0.25">
      <c r="A77" s="138"/>
      <c r="B77" s="124"/>
      <c r="C77" s="125"/>
      <c r="D77" s="126"/>
      <c r="E77" s="133"/>
      <c r="F77" s="136"/>
      <c r="G77" s="127"/>
      <c r="H77" s="97"/>
      <c r="K77" s="130"/>
      <c r="L77" s="130"/>
      <c r="M77" s="127"/>
      <c r="N77" s="127"/>
      <c r="O77" s="131"/>
      <c r="P77" s="131"/>
      <c r="Q77" s="127"/>
      <c r="R77" s="127"/>
      <c r="S77" s="127"/>
      <c r="T77" s="132"/>
      <c r="U77" s="132"/>
      <c r="V77" s="132"/>
      <c r="W77" s="127"/>
      <c r="X77" s="131"/>
      <c r="Y77" s="131"/>
      <c r="Z77" s="125"/>
      <c r="AA77" s="125"/>
      <c r="AB77" s="131"/>
      <c r="AC77" s="131"/>
      <c r="AD77" s="131"/>
      <c r="AE77" s="131"/>
      <c r="AF77" s="131"/>
      <c r="AG77" s="131"/>
      <c r="AH77" s="131"/>
    </row>
    <row r="78" spans="1:34" s="129" customFormat="1" x14ac:dyDescent="0.25">
      <c r="A78" s="138"/>
      <c r="B78" s="124"/>
      <c r="C78" s="125"/>
      <c r="D78" s="126"/>
      <c r="E78" s="133"/>
      <c r="F78" s="136"/>
      <c r="G78" s="127"/>
      <c r="H78" s="97"/>
      <c r="K78" s="130"/>
      <c r="L78" s="130"/>
      <c r="M78" s="127"/>
      <c r="N78" s="127"/>
      <c r="O78" s="131"/>
      <c r="P78" s="131"/>
      <c r="Q78" s="127"/>
      <c r="R78" s="127"/>
      <c r="S78" s="127"/>
      <c r="T78" s="132"/>
      <c r="U78" s="132"/>
      <c r="V78" s="132"/>
      <c r="W78" s="127"/>
      <c r="X78" s="131"/>
      <c r="Y78" s="131"/>
      <c r="Z78" s="125"/>
      <c r="AA78" s="125"/>
      <c r="AB78" s="131"/>
      <c r="AC78" s="131"/>
      <c r="AD78" s="131"/>
      <c r="AE78" s="131"/>
      <c r="AF78" s="131"/>
      <c r="AG78" s="131"/>
      <c r="AH78" s="131"/>
    </row>
    <row r="79" spans="1:34" s="129" customFormat="1" x14ac:dyDescent="0.25">
      <c r="A79" s="138"/>
      <c r="B79" s="124"/>
      <c r="C79" s="125"/>
      <c r="D79" s="126"/>
      <c r="E79" s="133"/>
      <c r="F79" s="136"/>
      <c r="G79" s="127"/>
      <c r="H79" s="97"/>
      <c r="K79" s="130"/>
      <c r="L79" s="130"/>
      <c r="M79" s="127"/>
      <c r="N79" s="127"/>
      <c r="O79" s="131"/>
      <c r="P79" s="131"/>
      <c r="Q79" s="127"/>
      <c r="R79" s="127"/>
      <c r="S79" s="127"/>
      <c r="T79" s="132"/>
      <c r="U79" s="132"/>
      <c r="V79" s="132"/>
      <c r="W79" s="127"/>
      <c r="X79" s="131"/>
      <c r="Y79" s="131"/>
      <c r="Z79" s="125"/>
      <c r="AA79" s="125"/>
      <c r="AB79" s="131"/>
      <c r="AC79" s="131"/>
      <c r="AD79" s="131"/>
      <c r="AE79" s="131"/>
      <c r="AF79" s="131"/>
      <c r="AG79" s="131"/>
      <c r="AH79" s="131"/>
    </row>
    <row r="80" spans="1:34" s="129" customFormat="1" x14ac:dyDescent="0.25">
      <c r="A80" s="138"/>
      <c r="B80" s="124"/>
      <c r="C80" s="125"/>
      <c r="D80" s="126"/>
      <c r="E80" s="133"/>
      <c r="F80" s="136"/>
      <c r="G80" s="127"/>
      <c r="H80" s="97"/>
      <c r="K80" s="130"/>
      <c r="L80" s="130"/>
      <c r="M80" s="127"/>
      <c r="N80" s="127"/>
      <c r="O80" s="131"/>
      <c r="P80" s="131"/>
      <c r="Q80" s="127"/>
      <c r="R80" s="127"/>
      <c r="S80" s="127"/>
      <c r="T80" s="132"/>
      <c r="U80" s="132"/>
      <c r="V80" s="132"/>
      <c r="W80" s="127"/>
      <c r="X80" s="131"/>
      <c r="Y80" s="131"/>
      <c r="Z80" s="125"/>
      <c r="AA80" s="125"/>
      <c r="AB80" s="131"/>
      <c r="AC80" s="131"/>
      <c r="AD80" s="131"/>
      <c r="AE80" s="131"/>
      <c r="AF80" s="131"/>
      <c r="AG80" s="131"/>
      <c r="AH80" s="131"/>
    </row>
    <row r="81" spans="1:34" s="129" customFormat="1" x14ac:dyDescent="0.25">
      <c r="A81" s="138"/>
      <c r="B81" s="124"/>
      <c r="C81" s="125"/>
      <c r="D81" s="126"/>
      <c r="E81" s="133"/>
      <c r="F81" s="136"/>
      <c r="G81" s="127"/>
      <c r="H81" s="97"/>
      <c r="K81" s="130"/>
      <c r="L81" s="130"/>
      <c r="M81" s="127"/>
      <c r="N81" s="127"/>
      <c r="O81" s="131"/>
      <c r="P81" s="131"/>
      <c r="Q81" s="127"/>
      <c r="R81" s="127"/>
      <c r="S81" s="127"/>
      <c r="T81" s="132"/>
      <c r="U81" s="132"/>
      <c r="V81" s="132"/>
      <c r="W81" s="127"/>
      <c r="X81" s="131"/>
      <c r="Y81" s="131"/>
      <c r="Z81" s="125"/>
      <c r="AA81" s="125"/>
      <c r="AB81" s="131"/>
      <c r="AC81" s="131"/>
      <c r="AD81" s="131"/>
      <c r="AE81" s="131"/>
      <c r="AF81" s="131"/>
      <c r="AG81" s="131"/>
      <c r="AH81" s="131"/>
    </row>
    <row r="82" spans="1:34" s="129" customFormat="1" x14ac:dyDescent="0.25">
      <c r="A82" s="138"/>
      <c r="B82" s="124"/>
      <c r="C82" s="125"/>
      <c r="D82" s="126"/>
      <c r="E82" s="133"/>
      <c r="F82" s="136"/>
      <c r="G82" s="127"/>
      <c r="H82" s="97"/>
      <c r="K82" s="130"/>
      <c r="L82" s="130"/>
      <c r="M82" s="127"/>
      <c r="N82" s="127"/>
      <c r="O82" s="131"/>
      <c r="P82" s="131"/>
      <c r="Q82" s="127"/>
      <c r="R82" s="127"/>
      <c r="S82" s="127"/>
      <c r="T82" s="132"/>
      <c r="U82" s="132"/>
      <c r="V82" s="132"/>
      <c r="W82" s="127"/>
      <c r="X82" s="131"/>
      <c r="Y82" s="131"/>
      <c r="Z82" s="125"/>
      <c r="AA82" s="125"/>
      <c r="AB82" s="131"/>
      <c r="AC82" s="131"/>
      <c r="AD82" s="131"/>
      <c r="AE82" s="131"/>
      <c r="AF82" s="131"/>
      <c r="AG82" s="131"/>
      <c r="AH82" s="131"/>
    </row>
    <row r="83" spans="1:34" s="129" customFormat="1" x14ac:dyDescent="0.25">
      <c r="A83" s="138"/>
      <c r="B83" s="124"/>
      <c r="C83" s="125"/>
      <c r="D83" s="126"/>
      <c r="E83" s="133"/>
      <c r="F83" s="136"/>
      <c r="G83" s="127"/>
      <c r="H83" s="97"/>
      <c r="K83" s="130"/>
      <c r="L83" s="130"/>
      <c r="M83" s="127"/>
      <c r="N83" s="127"/>
      <c r="O83" s="131"/>
      <c r="P83" s="131"/>
      <c r="Q83" s="127"/>
      <c r="R83" s="127"/>
      <c r="S83" s="127"/>
      <c r="T83" s="132"/>
      <c r="U83" s="132"/>
      <c r="V83" s="132"/>
      <c r="W83" s="127"/>
      <c r="X83" s="131"/>
      <c r="Y83" s="131"/>
      <c r="Z83" s="125"/>
      <c r="AA83" s="125"/>
      <c r="AB83" s="131"/>
      <c r="AC83" s="131"/>
      <c r="AD83" s="131"/>
      <c r="AE83" s="131"/>
      <c r="AF83" s="131"/>
      <c r="AG83" s="131"/>
      <c r="AH83" s="131"/>
    </row>
    <row r="84" spans="1:34" s="129" customFormat="1" x14ac:dyDescent="0.25">
      <c r="A84" s="138"/>
      <c r="B84" s="124"/>
      <c r="C84" s="125"/>
      <c r="D84" s="126"/>
      <c r="E84" s="133"/>
      <c r="F84" s="136"/>
      <c r="G84" s="127"/>
      <c r="H84" s="97"/>
      <c r="K84" s="130"/>
      <c r="L84" s="130"/>
      <c r="M84" s="127"/>
      <c r="N84" s="127"/>
      <c r="O84" s="131"/>
      <c r="P84" s="131"/>
      <c r="Q84" s="127"/>
      <c r="R84" s="127"/>
      <c r="S84" s="127"/>
      <c r="T84" s="132"/>
      <c r="U84" s="132"/>
      <c r="V84" s="132"/>
      <c r="W84" s="127"/>
      <c r="X84" s="131"/>
      <c r="Y84" s="131"/>
      <c r="Z84" s="125"/>
      <c r="AA84" s="125"/>
      <c r="AB84" s="131"/>
      <c r="AC84" s="131"/>
      <c r="AD84" s="131"/>
      <c r="AE84" s="131"/>
      <c r="AF84" s="131"/>
      <c r="AG84" s="131"/>
      <c r="AH84" s="131"/>
    </row>
    <row r="85" spans="1:34" s="129" customFormat="1" x14ac:dyDescent="0.25">
      <c r="A85" s="138"/>
      <c r="B85" s="124"/>
      <c r="C85" s="125"/>
      <c r="D85" s="126"/>
      <c r="E85" s="133"/>
      <c r="F85" s="136"/>
      <c r="G85" s="127"/>
      <c r="H85" s="97"/>
      <c r="K85" s="130"/>
      <c r="L85" s="130"/>
      <c r="M85" s="127"/>
      <c r="N85" s="127"/>
      <c r="O85" s="131"/>
      <c r="P85" s="131"/>
      <c r="Q85" s="127"/>
      <c r="R85" s="127"/>
      <c r="S85" s="127"/>
      <c r="T85" s="132"/>
      <c r="U85" s="132"/>
      <c r="V85" s="132"/>
      <c r="W85" s="127"/>
      <c r="X85" s="131"/>
      <c r="Y85" s="131"/>
      <c r="Z85" s="125"/>
      <c r="AA85" s="125"/>
      <c r="AB85" s="131"/>
      <c r="AC85" s="131"/>
      <c r="AD85" s="131"/>
      <c r="AE85" s="131"/>
      <c r="AF85" s="131"/>
      <c r="AG85" s="131"/>
      <c r="AH85" s="131"/>
    </row>
    <row r="86" spans="1:34" s="129" customFormat="1" x14ac:dyDescent="0.25">
      <c r="A86" s="138"/>
      <c r="B86" s="124"/>
      <c r="C86" s="125"/>
      <c r="D86" s="126"/>
      <c r="E86" s="133"/>
      <c r="F86" s="136"/>
      <c r="G86" s="127"/>
      <c r="H86" s="97"/>
      <c r="K86" s="130"/>
      <c r="L86" s="130"/>
      <c r="M86" s="127"/>
      <c r="N86" s="127"/>
      <c r="O86" s="131"/>
      <c r="P86" s="131"/>
      <c r="Q86" s="127"/>
      <c r="R86" s="127"/>
      <c r="S86" s="127"/>
      <c r="T86" s="132"/>
      <c r="U86" s="132"/>
      <c r="V86" s="132"/>
      <c r="W86" s="127"/>
      <c r="X86" s="131"/>
      <c r="Y86" s="131"/>
      <c r="Z86" s="125"/>
      <c r="AA86" s="125"/>
      <c r="AB86" s="131"/>
      <c r="AC86" s="131"/>
      <c r="AD86" s="131"/>
      <c r="AE86" s="131"/>
      <c r="AF86" s="131"/>
      <c r="AG86" s="131"/>
      <c r="AH86" s="131"/>
    </row>
    <row r="87" spans="1:34" s="129" customFormat="1" x14ac:dyDescent="0.25">
      <c r="A87" s="138"/>
      <c r="B87" s="124"/>
      <c r="C87" s="125"/>
      <c r="D87" s="126"/>
      <c r="E87" s="133"/>
      <c r="F87" s="136"/>
      <c r="G87" s="127"/>
      <c r="H87" s="97"/>
      <c r="K87" s="130"/>
      <c r="L87" s="130"/>
      <c r="M87" s="127"/>
      <c r="N87" s="127"/>
      <c r="O87" s="131"/>
      <c r="P87" s="131"/>
      <c r="Q87" s="127"/>
      <c r="R87" s="127"/>
      <c r="S87" s="127"/>
      <c r="T87" s="132"/>
      <c r="U87" s="132"/>
      <c r="V87" s="132"/>
      <c r="W87" s="127"/>
      <c r="X87" s="131"/>
      <c r="Y87" s="131"/>
      <c r="Z87" s="125"/>
      <c r="AA87" s="125"/>
      <c r="AB87" s="131"/>
      <c r="AC87" s="131"/>
      <c r="AD87" s="131"/>
      <c r="AE87" s="131"/>
      <c r="AF87" s="131"/>
      <c r="AG87" s="131"/>
      <c r="AH87" s="131"/>
    </row>
    <row r="88" spans="1:34" s="129" customFormat="1" x14ac:dyDescent="0.25">
      <c r="A88" s="138"/>
      <c r="B88" s="124"/>
      <c r="C88" s="125"/>
      <c r="D88" s="126"/>
      <c r="E88" s="133"/>
      <c r="F88" s="136"/>
      <c r="G88" s="127"/>
      <c r="H88" s="97"/>
      <c r="K88" s="130"/>
      <c r="L88" s="130"/>
      <c r="M88" s="127"/>
      <c r="N88" s="127"/>
      <c r="O88" s="131"/>
      <c r="P88" s="131"/>
      <c r="Q88" s="127"/>
      <c r="R88" s="127"/>
      <c r="S88" s="127"/>
      <c r="T88" s="132"/>
      <c r="U88" s="132"/>
      <c r="V88" s="132"/>
      <c r="W88" s="127"/>
      <c r="X88" s="131"/>
      <c r="Y88" s="131"/>
      <c r="Z88" s="125"/>
      <c r="AA88" s="125"/>
      <c r="AB88" s="131"/>
      <c r="AC88" s="131"/>
      <c r="AD88" s="131"/>
      <c r="AE88" s="131"/>
      <c r="AF88" s="131"/>
      <c r="AG88" s="131"/>
      <c r="AH88" s="131"/>
    </row>
    <row r="89" spans="1:34" s="129" customFormat="1" x14ac:dyDescent="0.25">
      <c r="A89" s="138"/>
      <c r="B89" s="124"/>
      <c r="C89" s="125"/>
      <c r="D89" s="126"/>
      <c r="E89" s="133"/>
      <c r="F89" s="136"/>
      <c r="G89" s="127"/>
      <c r="H89" s="97"/>
      <c r="K89" s="130"/>
      <c r="L89" s="130"/>
      <c r="M89" s="127"/>
      <c r="N89" s="127"/>
      <c r="O89" s="131"/>
      <c r="P89" s="131"/>
      <c r="Q89" s="127"/>
      <c r="R89" s="127"/>
      <c r="S89" s="127"/>
      <c r="T89" s="132"/>
      <c r="U89" s="132"/>
      <c r="V89" s="132"/>
      <c r="W89" s="127"/>
      <c r="X89" s="131"/>
      <c r="Y89" s="131"/>
      <c r="Z89" s="125"/>
      <c r="AA89" s="125"/>
      <c r="AB89" s="131"/>
      <c r="AC89" s="131"/>
      <c r="AD89" s="131"/>
      <c r="AE89" s="131"/>
      <c r="AF89" s="131"/>
      <c r="AG89" s="131"/>
      <c r="AH89" s="131"/>
    </row>
    <row r="90" spans="1:34" s="129" customFormat="1" x14ac:dyDescent="0.25">
      <c r="A90" s="138"/>
      <c r="B90" s="124"/>
      <c r="C90" s="125"/>
      <c r="D90" s="126"/>
      <c r="E90" s="133"/>
      <c r="F90" s="136"/>
      <c r="G90" s="127"/>
      <c r="H90" s="97"/>
      <c r="K90" s="130"/>
      <c r="L90" s="130"/>
      <c r="M90" s="127"/>
      <c r="N90" s="127"/>
      <c r="O90" s="131"/>
      <c r="P90" s="131"/>
      <c r="Q90" s="127"/>
      <c r="R90" s="127"/>
      <c r="S90" s="127"/>
      <c r="T90" s="132"/>
      <c r="U90" s="132"/>
      <c r="V90" s="132"/>
      <c r="W90" s="127"/>
      <c r="X90" s="131"/>
      <c r="Y90" s="131"/>
      <c r="Z90" s="125"/>
      <c r="AA90" s="125"/>
      <c r="AB90" s="131"/>
      <c r="AC90" s="131"/>
      <c r="AD90" s="131"/>
      <c r="AE90" s="131"/>
      <c r="AF90" s="131"/>
      <c r="AG90" s="131"/>
      <c r="AH90" s="131"/>
    </row>
  </sheetData>
  <printOptions horizontalCentered="1"/>
  <pageMargins left="0.2" right="0.09" top="0.62992125984251968" bottom="0.59055118110236227" header="0.51181102362204722" footer="0.35433070866141736"/>
  <pageSetup paperSize="9" scale="92" orientation="landscape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4</vt:i4>
      </vt:variant>
    </vt:vector>
  </HeadingPairs>
  <TitlesOfParts>
    <vt:vector size="9" baseType="lpstr">
      <vt:lpstr>Hárok1</vt:lpstr>
      <vt:lpstr>rok 20XY-20XZ</vt:lpstr>
      <vt:lpstr>Intenzita pomoci</vt:lpstr>
      <vt:lpstr>Harmonogram</vt:lpstr>
      <vt:lpstr>Prehlad rozpočtových nákladov</vt:lpstr>
      <vt:lpstr>MRR</vt:lpstr>
      <vt:lpstr>oblasť</vt:lpstr>
      <vt:lpstr>'rok 20XY-20XZ'!Oblasť_tlače</vt:lpstr>
      <vt:lpstr>OR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Kužma Emil</dc:creator>
  <cp:lastModifiedBy>Kužma Emil</cp:lastModifiedBy>
  <cp:lastPrinted>2022-01-05T08:38:10Z</cp:lastPrinted>
  <dcterms:created xsi:type="dcterms:W3CDTF">2015-04-10T04:36:35Z</dcterms:created>
  <dcterms:modified xsi:type="dcterms:W3CDTF">2022-01-05T08:38:14Z</dcterms:modified>
</cp:coreProperties>
</file>