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936" activeTab="5"/>
  </bookViews>
  <sheets>
    <sheet name="Opr.výd.2015" sheetId="32" r:id="rId1"/>
    <sheet name="Intenzita pomoci" sheetId="4" r:id="rId2"/>
    <sheet name="Harmonogram" sheetId="2" r:id="rId3"/>
    <sheet name="VDJ_prepočet" sheetId="36" r:id="rId4"/>
    <sheet name="Nezamestnanost" sheetId="35" r:id="rId5"/>
    <sheet name="Bodovacie kritéria" sheetId="33" r:id="rId6"/>
    <sheet name="skryt" sheetId="34" state="hidden" r:id="rId7"/>
  </sheets>
  <definedNames>
    <definedName name="_xlnm.Print_Titles" localSheetId="0">Opr.výd.2015!$A:$G,Opr.výd.2015!$13:$14</definedName>
    <definedName name="_xlnm.Print_Area" localSheetId="2">Harmonogram!$A$1:$O$37</definedName>
    <definedName name="_xlnm.Print_Area" localSheetId="0">Opr.výd.2015!$A$1:$R$65</definedName>
  </definedNames>
  <calcPr calcId="145621"/>
</workbook>
</file>

<file path=xl/calcChain.xml><?xml version="1.0" encoding="utf-8"?>
<calcChain xmlns="http://schemas.openxmlformats.org/spreadsheetml/2006/main">
  <c r="B33" i="33" l="1"/>
  <c r="B39" i="33"/>
  <c r="B38" i="33"/>
  <c r="B35" i="33"/>
  <c r="B36" i="33"/>
  <c r="B34" i="33"/>
  <c r="B4" i="35"/>
  <c r="B3" i="35"/>
  <c r="I24" i="33" l="1"/>
  <c r="I3" i="34" l="1"/>
  <c r="H7" i="34" l="1"/>
  <c r="I1" i="34" l="1"/>
  <c r="E19" i="36"/>
  <c r="E18" i="36"/>
  <c r="E17" i="36"/>
  <c r="E15" i="36"/>
  <c r="E14" i="36"/>
  <c r="E12" i="36"/>
  <c r="E11" i="36"/>
  <c r="E9" i="36"/>
  <c r="E8" i="36"/>
  <c r="E7" i="36"/>
  <c r="E13" i="36" l="1"/>
  <c r="E6" i="36"/>
  <c r="E16" i="36"/>
  <c r="E10" i="36"/>
  <c r="E20" i="36" l="1"/>
  <c r="H4" i="34" s="1"/>
  <c r="G1" i="34"/>
  <c r="I20" i="33"/>
  <c r="I17" i="33" l="1"/>
  <c r="B37" i="33"/>
  <c r="I2" i="34"/>
  <c r="J2" i="34" s="1"/>
  <c r="I12" i="33" s="1"/>
  <c r="K8" i="34"/>
  <c r="G11" i="35"/>
  <c r="H11" i="35" s="1"/>
  <c r="G12" i="35"/>
  <c r="H12" i="35" s="1"/>
  <c r="G13" i="35"/>
  <c r="H13" i="35" s="1"/>
  <c r="G14" i="35"/>
  <c r="H14" i="35" s="1"/>
  <c r="G15" i="35"/>
  <c r="H15" i="35" s="1"/>
  <c r="G16" i="35"/>
  <c r="H16" i="35" s="1"/>
  <c r="G17" i="35"/>
  <c r="H17" i="35" s="1"/>
  <c r="G18" i="35"/>
  <c r="H18" i="35" s="1"/>
  <c r="G19" i="35"/>
  <c r="H19" i="35" s="1"/>
  <c r="G20" i="35"/>
  <c r="H20" i="35" s="1"/>
  <c r="G21" i="35"/>
  <c r="H21" i="35" s="1"/>
  <c r="G22" i="35"/>
  <c r="H22" i="35" s="1"/>
  <c r="G23" i="35"/>
  <c r="H23" i="35" s="1"/>
  <c r="G24" i="35"/>
  <c r="H24" i="35" s="1"/>
  <c r="G25" i="35"/>
  <c r="H25" i="35" s="1"/>
  <c r="G26" i="35"/>
  <c r="H26" i="35" s="1"/>
  <c r="G27" i="35"/>
  <c r="H27" i="35" s="1"/>
  <c r="G28" i="35"/>
  <c r="H28" i="35" s="1"/>
  <c r="G29" i="35"/>
  <c r="H29" i="35" s="1"/>
  <c r="G30" i="35"/>
  <c r="H30" i="35" s="1"/>
  <c r="G31" i="35"/>
  <c r="H31" i="35" s="1"/>
  <c r="G32" i="35"/>
  <c r="H32" i="35" s="1"/>
  <c r="G33" i="35"/>
  <c r="H33" i="35" s="1"/>
  <c r="G34" i="35"/>
  <c r="H34" i="35" s="1"/>
  <c r="G35" i="35"/>
  <c r="H35" i="35" s="1"/>
  <c r="G36" i="35"/>
  <c r="H36" i="35" s="1"/>
  <c r="G37" i="35"/>
  <c r="H37" i="35" s="1"/>
  <c r="G38" i="35"/>
  <c r="H38" i="35" s="1"/>
  <c r="G39" i="35"/>
  <c r="H39" i="35" s="1"/>
  <c r="D11" i="35"/>
  <c r="E11" i="35" s="1"/>
  <c r="F11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6" i="35"/>
  <c r="E16" i="35" s="1"/>
  <c r="F16" i="35" s="1"/>
  <c r="D17" i="35"/>
  <c r="E17" i="35" s="1"/>
  <c r="F17" i="35" s="1"/>
  <c r="D18" i="35"/>
  <c r="E18" i="35" s="1"/>
  <c r="F18" i="35" s="1"/>
  <c r="D19" i="35"/>
  <c r="E19" i="35" s="1"/>
  <c r="F19" i="35" s="1"/>
  <c r="D20" i="35"/>
  <c r="E20" i="35" s="1"/>
  <c r="F20" i="35" s="1"/>
  <c r="D21" i="35"/>
  <c r="E21" i="35" s="1"/>
  <c r="F21" i="35" s="1"/>
  <c r="D22" i="35"/>
  <c r="E22" i="35" s="1"/>
  <c r="F22" i="35" s="1"/>
  <c r="D23" i="35"/>
  <c r="E23" i="35" s="1"/>
  <c r="F23" i="35" s="1"/>
  <c r="D24" i="35"/>
  <c r="E24" i="35" s="1"/>
  <c r="F24" i="35" s="1"/>
  <c r="D25" i="35"/>
  <c r="E25" i="35" s="1"/>
  <c r="F25" i="35" s="1"/>
  <c r="D26" i="35"/>
  <c r="E26" i="35" s="1"/>
  <c r="F26" i="35" s="1"/>
  <c r="D27" i="35"/>
  <c r="E27" i="35" s="1"/>
  <c r="F27" i="35" s="1"/>
  <c r="D28" i="35"/>
  <c r="E28" i="35" s="1"/>
  <c r="F28" i="35" s="1"/>
  <c r="D29" i="35"/>
  <c r="E29" i="35" s="1"/>
  <c r="F29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36" i="35"/>
  <c r="E36" i="35" s="1"/>
  <c r="F36" i="35" s="1"/>
  <c r="D37" i="35"/>
  <c r="E37" i="35" s="1"/>
  <c r="F37" i="35" s="1"/>
  <c r="D38" i="35"/>
  <c r="E38" i="35" s="1"/>
  <c r="F38" i="35" s="1"/>
  <c r="D39" i="35"/>
  <c r="E39" i="35" s="1"/>
  <c r="F39" i="35" s="1"/>
  <c r="D10" i="35"/>
  <c r="I10" i="35" l="1"/>
  <c r="G10" i="35"/>
  <c r="H10" i="35" s="1"/>
  <c r="E10" i="35"/>
  <c r="E42" i="35" l="1"/>
  <c r="F10" i="35"/>
  <c r="F42" i="35" s="1"/>
  <c r="F43" i="35" l="1"/>
  <c r="E43" i="35" s="1"/>
  <c r="H10" i="33" s="1"/>
  <c r="I9" i="33" l="1"/>
  <c r="I29" i="33" s="1"/>
  <c r="B32" i="33"/>
  <c r="G8" i="4"/>
  <c r="D8" i="2"/>
  <c r="E8" i="2"/>
  <c r="F8" i="2"/>
  <c r="G8" i="2"/>
  <c r="H8" i="2"/>
  <c r="I8" i="2"/>
  <c r="J8" i="2"/>
  <c r="K8" i="2"/>
  <c r="L8" i="2"/>
  <c r="M8" i="2"/>
  <c r="N8" i="2"/>
  <c r="C8" i="2"/>
  <c r="O7" i="2"/>
  <c r="O8" i="2" s="1"/>
  <c r="O65" i="32"/>
  <c r="R65" i="32" s="1"/>
  <c r="J65" i="32"/>
  <c r="O64" i="32"/>
  <c r="R64" i="32" s="1"/>
  <c r="J64" i="32"/>
  <c r="O63" i="32"/>
  <c r="R63" i="32" s="1"/>
  <c r="J63" i="32"/>
  <c r="O62" i="32"/>
  <c r="R62" i="32"/>
  <c r="J62" i="32"/>
  <c r="O61" i="32"/>
  <c r="R61" i="32" s="1"/>
  <c r="J61" i="32"/>
  <c r="O60" i="32"/>
  <c r="R60" i="32"/>
  <c r="J60" i="32"/>
  <c r="O59" i="32"/>
  <c r="R59" i="32" s="1"/>
  <c r="J59" i="32"/>
  <c r="O58" i="32"/>
  <c r="R58" i="32" s="1"/>
  <c r="J58" i="32"/>
  <c r="O57" i="32"/>
  <c r="R57" i="32" s="1"/>
  <c r="J57" i="32"/>
  <c r="O56" i="32"/>
  <c r="R56" i="32" s="1"/>
  <c r="J56" i="32"/>
  <c r="O55" i="32"/>
  <c r="R55" i="32" s="1"/>
  <c r="J55" i="32"/>
  <c r="O54" i="32"/>
  <c r="R54" i="32"/>
  <c r="J54" i="32"/>
  <c r="O53" i="32"/>
  <c r="R53" i="32" s="1"/>
  <c r="J53" i="32"/>
  <c r="O52" i="32"/>
  <c r="R52" i="32"/>
  <c r="J52" i="32"/>
  <c r="O51" i="32"/>
  <c r="R51" i="32" s="1"/>
  <c r="J51" i="32"/>
  <c r="O50" i="32"/>
  <c r="R50" i="32" s="1"/>
  <c r="J50" i="32"/>
  <c r="O49" i="32"/>
  <c r="R49" i="32" s="1"/>
  <c r="J49" i="32"/>
  <c r="O48" i="32"/>
  <c r="R48" i="32" s="1"/>
  <c r="J48" i="32"/>
  <c r="O47" i="32"/>
  <c r="R47" i="32" s="1"/>
  <c r="J47" i="32"/>
  <c r="O46" i="32"/>
  <c r="R46" i="32"/>
  <c r="J46" i="32"/>
  <c r="O45" i="32"/>
  <c r="R45" i="32" s="1"/>
  <c r="J45" i="32"/>
  <c r="O44" i="32"/>
  <c r="R44" i="32"/>
  <c r="J44" i="32"/>
  <c r="O43" i="32"/>
  <c r="R43" i="32" s="1"/>
  <c r="J43" i="32"/>
  <c r="O42" i="32"/>
  <c r="R42" i="32" s="1"/>
  <c r="J42" i="32"/>
  <c r="O41" i="32"/>
  <c r="R41" i="32" s="1"/>
  <c r="J41" i="32"/>
  <c r="O40" i="32"/>
  <c r="R40" i="32" s="1"/>
  <c r="J40" i="32"/>
  <c r="O39" i="32"/>
  <c r="R39" i="32" s="1"/>
  <c r="J39" i="32"/>
  <c r="O38" i="32"/>
  <c r="R38" i="32"/>
  <c r="J38" i="32"/>
  <c r="O37" i="32"/>
  <c r="R37" i="32" s="1"/>
  <c r="J37" i="32"/>
  <c r="O36" i="32"/>
  <c r="R36" i="32"/>
  <c r="J36" i="32"/>
  <c r="O35" i="32"/>
  <c r="R35" i="32" s="1"/>
  <c r="J35" i="32"/>
  <c r="O34" i="32"/>
  <c r="R34" i="32" s="1"/>
  <c r="J34" i="32"/>
  <c r="O33" i="32"/>
  <c r="R33" i="32" s="1"/>
  <c r="J33" i="32"/>
  <c r="O32" i="32"/>
  <c r="R32" i="32" s="1"/>
  <c r="J32" i="32"/>
  <c r="O31" i="32"/>
  <c r="R31" i="32" s="1"/>
  <c r="J31" i="32"/>
  <c r="O30" i="32"/>
  <c r="R30" i="32"/>
  <c r="J30" i="32"/>
  <c r="O29" i="32"/>
  <c r="R29" i="32" s="1"/>
  <c r="J29" i="32"/>
  <c r="O28" i="32"/>
  <c r="R28" i="32"/>
  <c r="J28" i="32"/>
  <c r="O27" i="32"/>
  <c r="R27" i="32" s="1"/>
  <c r="J27" i="32"/>
  <c r="O26" i="32"/>
  <c r="R26" i="32" s="1"/>
  <c r="J26" i="32"/>
  <c r="O25" i="32"/>
  <c r="R25" i="32" s="1"/>
  <c r="J25" i="32"/>
  <c r="O24" i="32"/>
  <c r="R24" i="32" s="1"/>
  <c r="J24" i="32"/>
  <c r="O23" i="32"/>
  <c r="R23" i="32" s="1"/>
  <c r="J23" i="32"/>
  <c r="O22" i="32"/>
  <c r="R22" i="32"/>
  <c r="J22" i="32"/>
  <c r="O21" i="32"/>
  <c r="R21" i="32" s="1"/>
  <c r="J21" i="32"/>
  <c r="O20" i="32"/>
  <c r="R20" i="32"/>
  <c r="J20" i="32"/>
  <c r="O19" i="32"/>
  <c r="R19" i="32" s="1"/>
  <c r="J19" i="32"/>
  <c r="O18" i="32"/>
  <c r="R18" i="32" s="1"/>
  <c r="J18" i="32"/>
  <c r="O17" i="32"/>
  <c r="R17" i="32" s="1"/>
  <c r="J17" i="32"/>
  <c r="O16" i="32"/>
  <c r="R16" i="32" s="1"/>
  <c r="J16" i="32"/>
  <c r="O15" i="32"/>
  <c r="R15" i="32" s="1"/>
  <c r="J15" i="32"/>
  <c r="O10" i="32"/>
  <c r="R10" i="32" s="1"/>
  <c r="Q9" i="32"/>
  <c r="Q11" i="32" s="1"/>
  <c r="N9" i="32"/>
  <c r="N11" i="32" s="1"/>
  <c r="M9" i="32"/>
  <c r="M11" i="32" s="1"/>
  <c r="L9" i="32"/>
  <c r="L11" i="32" s="1"/>
  <c r="K9" i="32"/>
  <c r="K11" i="32" s="1"/>
  <c r="P16" i="32"/>
  <c r="P17" i="32"/>
  <c r="P19" i="32"/>
  <c r="P20" i="32"/>
  <c r="P21" i="32"/>
  <c r="P22" i="32"/>
  <c r="P24" i="32"/>
  <c r="P25" i="32"/>
  <c r="P27" i="32"/>
  <c r="P28" i="32"/>
  <c r="P29" i="32"/>
  <c r="P30" i="32"/>
  <c r="P32" i="32"/>
  <c r="P33" i="32"/>
  <c r="P35" i="32"/>
  <c r="P36" i="32"/>
  <c r="P37" i="32"/>
  <c r="P38" i="32"/>
  <c r="P40" i="32"/>
  <c r="P41" i="32"/>
  <c r="P43" i="32"/>
  <c r="P44" i="32"/>
  <c r="P45" i="32"/>
  <c r="P46" i="32"/>
  <c r="P48" i="32"/>
  <c r="P49" i="32"/>
  <c r="P51" i="32"/>
  <c r="P52" i="32"/>
  <c r="P53" i="32"/>
  <c r="P54" i="32"/>
  <c r="P56" i="32"/>
  <c r="P57" i="32"/>
  <c r="P59" i="32"/>
  <c r="P60" i="32"/>
  <c r="P61" i="32"/>
  <c r="P62" i="32"/>
  <c r="P64" i="32"/>
  <c r="P65" i="32"/>
  <c r="P55" i="32" l="1"/>
  <c r="P47" i="32"/>
  <c r="P39" i="32"/>
  <c r="P31" i="32"/>
  <c r="P23" i="32"/>
  <c r="P63" i="32"/>
  <c r="P15" i="32"/>
  <c r="P58" i="32"/>
  <c r="P50" i="32"/>
  <c r="P42" i="32"/>
  <c r="P34" i="32"/>
  <c r="P26" i="32"/>
  <c r="P18" i="32"/>
  <c r="R9" i="32"/>
  <c r="O9" i="32"/>
  <c r="O11" i="32" s="1"/>
  <c r="R11" i="32" l="1"/>
  <c r="B7" i="4"/>
  <c r="B8" i="4" l="1"/>
  <c r="N7" i="4"/>
  <c r="K7" i="4"/>
  <c r="K8" i="4" l="1"/>
  <c r="N8" i="4"/>
</calcChain>
</file>

<file path=xl/comments1.xml><?xml version="1.0" encoding="utf-8"?>
<comments xmlns="http://schemas.openxmlformats.org/spreadsheetml/2006/main">
  <authors>
    <author>Kužma Emil</author>
  </authors>
  <commentList>
    <comment ref="H12" authorId="0">
      <text>
        <r>
          <rPr>
            <b/>
            <sz val="8"/>
            <color indexed="81"/>
            <rFont val="Segoe UI"/>
            <family val="2"/>
            <charset val="238"/>
          </rPr>
          <t>Vyberte jednu z možností</t>
        </r>
      </text>
    </comment>
    <comment ref="H17" authorId="0">
      <text>
        <r>
          <rPr>
            <b/>
            <sz val="8"/>
            <color indexed="81"/>
            <rFont val="Segoe UI"/>
            <family val="2"/>
            <charset val="238"/>
          </rPr>
          <t>Vyberte jednu z možností</t>
        </r>
      </text>
    </comment>
    <comment ref="H24" authorId="0">
      <text>
        <r>
          <rPr>
            <b/>
            <sz val="8"/>
            <color indexed="81"/>
            <rFont val="Segoe UI"/>
            <family val="2"/>
            <charset val="238"/>
          </rPr>
          <t>zamerania projektu</t>
        </r>
      </text>
    </comment>
  </commentList>
</comments>
</file>

<file path=xl/sharedStrings.xml><?xml version="1.0" encoding="utf-8"?>
<sst xmlns="http://schemas.openxmlformats.org/spreadsheetml/2006/main" count="224" uniqueCount="210">
  <si>
    <t>Výška žiadaného príspevku</t>
  </si>
  <si>
    <t>Vlastné zdroje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</si>
  <si>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</si>
  <si>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</si>
  <si>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</si>
  <si>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</si>
  <si>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</si>
  <si>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</si>
  <si>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</si>
  <si>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</si>
  <si>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</si>
  <si>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</si>
  <si>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</si>
  <si>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</si>
  <si>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</si>
  <si>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</si>
  <si>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</si>
  <si>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</si>
  <si>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</si>
  <si>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</si>
  <si>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</si>
  <si>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</si>
  <si>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1.</t>
  </si>
  <si>
    <t>2.</t>
  </si>
  <si>
    <t xml:space="preserve">Spolu </t>
  </si>
  <si>
    <t>% žiadaného prispevku</t>
  </si>
  <si>
    <t>3.</t>
  </si>
  <si>
    <t>4.</t>
  </si>
  <si>
    <t>Spolu</t>
  </si>
  <si>
    <r>
      <t xml:space="preserve">Korekcia
</t>
    </r>
    <r>
      <rPr>
        <b/>
        <sz val="7"/>
        <rFont val="Arial"/>
        <family val="2"/>
        <charset val="238"/>
      </rPr>
      <t>(vypĺňa PPA)</t>
    </r>
  </si>
  <si>
    <t>Kontrola  pre žiadateľa</t>
  </si>
  <si>
    <t>Suma po korekcii</t>
  </si>
  <si>
    <t>Žiadateľ vypĺňa len biele bunky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</si>
  <si>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</si>
  <si>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</si>
  <si>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</si>
  <si>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</si>
  <si>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</si>
  <si>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</si>
  <si>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</si>
  <si>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</si>
  <si>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 xml:space="preserve">ČASOVÝ HARMONOGRAM PREDKLADANIA ŽIADOSTÍ O PLATBU </t>
  </si>
  <si>
    <t>*Maximálna výška pomoci z celkových oprávnených výdavkov (žiadateľ vypĺňa len biele bunky)</t>
  </si>
  <si>
    <t xml:space="preserve">Termín podania Žiadostí o platbu  podľa mesiacov </t>
  </si>
  <si>
    <t>* Požadovaná výška príspevku z verejných zdrojov  je suma požadovaná v projekte od PPA (žiadateľ vypĺňa len biele bunky).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</si>
  <si>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</si>
  <si>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</si>
  <si>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</si>
  <si>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</si>
  <si>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 a)</t>
  </si>
  <si>
    <t>Oprávnené výdavky projektu</t>
  </si>
  <si>
    <t>Tabuľka č. 3*</t>
  </si>
  <si>
    <t xml:space="preserve">Projekt sa realizuje v okrese s mierou evidovanej nezamestnanosti v roku k 31. 12. 2014 </t>
  </si>
  <si>
    <t>Žiadateľ</t>
  </si>
  <si>
    <t>IČO</t>
  </si>
  <si>
    <t>Výška OV</t>
  </si>
  <si>
    <t>P.č.</t>
  </si>
  <si>
    <t>Kritérium</t>
  </si>
  <si>
    <t>Body</t>
  </si>
  <si>
    <t>Poznámka</t>
  </si>
  <si>
    <t>x</t>
  </si>
  <si>
    <t>- do 15 % vrátane</t>
  </si>
  <si>
    <t xml:space="preserve">- nad 15 % </t>
  </si>
  <si>
    <t>Pozri prílohu č. 1  Príručky „Miera evidovanej nezamestnanosti k 31.12.2014“. V prípade, ak sa projekt realizuje vo viacerých okresoch, body sa pridelia na základe nezamestnanosti vypočítanej aritmetickým priemerom z údajov nezamestnanosti všetkých okresov, kde sa projekt realizuje.</t>
  </si>
  <si>
    <t>Žiadateľ obhospodaruje resp. chová:</t>
  </si>
  <si>
    <t>a) menej ako 200 ha ornej pôdy resp. menej ako  150 VDJ</t>
  </si>
  <si>
    <t>b) viac ako 200 ha ornej pôdy resp. viac ako 150 VDJ vrátane resp. má registrovanú farmu na chov hydiny</t>
  </si>
  <si>
    <t>c) viac ako 700 ha ornej pôdy resp. 300 VDJ vrátane</t>
  </si>
  <si>
    <t>d) viac ako 1000 ha ornej pôdy resp. 500 VDJ vrátane</t>
  </si>
  <si>
    <t>Žiadateľ bol založený alebo vznikol po 1.1.2014, nemá ukončený žiadny celý rok činnosti a preto nevie preukázať ekonomickú životaschopnosť</t>
  </si>
  <si>
    <t>Žiadateľ spĺňa aspoň jedno kritérium  ekonomickej životaschopnosti</t>
  </si>
  <si>
    <t>Žiadateľ spĺňa obidve kritériá ekonomickej životaschopnosti</t>
  </si>
  <si>
    <t>Posúdenie životaschopnosti platí aspoň za jeden rok z rokov 2013 alebo 2014. Spôsob uplatňovania je uvedený nižšie.</t>
  </si>
  <si>
    <t>Výška deklarovaných oprávnených výdavkov je:</t>
  </si>
  <si>
    <t xml:space="preserve">a) maximálne 450 tis. EUR vrátane  </t>
  </si>
  <si>
    <t xml:space="preserve">b) maximálne 700 tis. EUR vrátane  </t>
  </si>
  <si>
    <t>c) viac ako 700 tis. EUR</t>
  </si>
  <si>
    <t>Projekt je výhradne zameraný na :</t>
  </si>
  <si>
    <t xml:space="preserve">a) Nákup oprávnených strojov  vrátane príslušenstva  v rámci klasickej rastlinnej výroby </t>
  </si>
  <si>
    <t xml:space="preserve">b) Nákup oprávnených strojov  - kŕmnych vozov v rámci živočíšnej výroby </t>
  </si>
  <si>
    <t>c) Nákup oprávnených strojov  - nakladačov v rámci živočíšnej výroby</t>
  </si>
  <si>
    <t>d) Nákup oprávnených strojov  - fekálnych vozidiel v rámci živočíšnej výroby</t>
  </si>
  <si>
    <t xml:space="preserve">Maximálny počet bodov je 20.
V prípade projektu zahŕňajúceho investície podľa viacerých písmen, zoberie sa bodové hodnotenie nižšieho písmena. 
</t>
  </si>
  <si>
    <t>5.</t>
  </si>
  <si>
    <t>Územie</t>
  </si>
  <si>
    <t xml:space="preserve">             priemer</t>
  </si>
  <si>
    <t>Uvedie žiadateľ podľa stavu v LPIS a IACS k 31.12.2014   resp. podľa stavu VDJ v Centrálnom registri hospodárskych zvierat k 1.3.2015 (viď časť Výklad pojmov). Koeficienty prepočtu jednotlivých druhov zvierat  na VDJ sú uvedené v prílohe č. 3. Overenie deklarovaných bodov za VDJ resp. pôdu overí PPA na základe stavu v Centrálnom registri hospodárskych zvierat resp. v LPIS a IACS. Maximálny počet bodov za kritérium - 14.  Pozn: Stačí ak sa dosiahne buď výmera alebo počet VDJ ( nie je potrebné deklarovať obidve súčasne). U uplatnenia zamerania na registrovaný chov hydiny bude automaticky zaradený do písmena b).</t>
  </si>
  <si>
    <t>Projekt sa realizuje v okrese/okresoch:</t>
  </si>
  <si>
    <t>skryt</t>
  </si>
  <si>
    <t>Kraj - okres</t>
  </si>
  <si>
    <t>Okres</t>
  </si>
  <si>
    <t>Nezamestanosť</t>
  </si>
  <si>
    <t>kontrola</t>
  </si>
  <si>
    <t>kontrola1</t>
  </si>
  <si>
    <t>PRIEMER NEZAMESTNANOSŤ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</si>
  <si>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</si>
  <si>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</si>
  <si>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</si>
  <si>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</si>
  <si>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</si>
  <si>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</si>
  <si>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</si>
  <si>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</si>
  <si>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</si>
  <si>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</si>
  <si>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</si>
  <si>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</si>
  <si>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</si>
  <si>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</si>
  <si>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</si>
  <si>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</si>
  <si>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</si>
  <si>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</si>
  <si>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</si>
  <si>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</si>
  <si>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</si>
  <si>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</si>
  <si>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</si>
  <si>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</si>
  <si>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</si>
  <si>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</si>
  <si>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</si>
  <si>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</si>
  <si>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</si>
  <si>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</si>
  <si>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</si>
  <si>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</si>
  <si>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</si>
  <si>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</si>
  <si>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</si>
  <si>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</si>
  <si>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</si>
  <si>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</si>
  <si>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</si>
  <si>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</si>
  <si>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</si>
  <si>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</si>
  <si>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</si>
  <si>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</si>
  <si>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</si>
  <si>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</si>
  <si>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</si>
  <si>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</si>
  <si>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</si>
  <si>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</si>
  <si>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</si>
  <si>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</si>
  <si>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</si>
  <si>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</si>
  <si>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</si>
  <si>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</si>
  <si>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</si>
  <si>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</si>
  <si>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</si>
  <si>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</si>
  <si>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</si>
  <si>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</si>
  <si>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</si>
  <si>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</si>
  <si>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</si>
  <si>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</si>
  <si>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</si>
  <si>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</si>
  <si>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</si>
  <si>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</si>
  <si>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</si>
  <si>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</si>
  <si>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</si>
  <si>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</si>
  <si>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</si>
  <si>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</si>
  <si>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</si>
  <si>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</si>
  <si>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</si>
  <si>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počet bodov</t>
  </si>
  <si>
    <t>Evidovaná miera nezamestnanosti v %</t>
  </si>
  <si>
    <t>Súčet bodov</t>
  </si>
  <si>
    <t>Výmera ornej pôdy</t>
  </si>
  <si>
    <t>Deklarované oprávnené výdavky</t>
  </si>
  <si>
    <t xml:space="preserve"> Prepočet VDJ**</t>
  </si>
  <si>
    <t>Kategória zvierat</t>
  </si>
  <si>
    <t>Počet zvierat</t>
  </si>
  <si>
    <t>Koeficient prepočtu</t>
  </si>
  <si>
    <t>Prepočítané VDJ</t>
  </si>
  <si>
    <t>Hovädzí dobytok spolu</t>
  </si>
  <si>
    <t>teľatá do 6 mesiacov</t>
  </si>
  <si>
    <t>hovädzí dobytok od 6 do 24 mesiacov</t>
  </si>
  <si>
    <t>hovädzí dobytok nad 24 mesiacov</t>
  </si>
  <si>
    <t>Ošípané spolu</t>
  </si>
  <si>
    <t>prasnice</t>
  </si>
  <si>
    <t xml:space="preserve">ostatné </t>
  </si>
  <si>
    <t>Ovce spolu</t>
  </si>
  <si>
    <t>ovce do 12 mesiacov</t>
  </si>
  <si>
    <t>ovce nad 12 mesiacov</t>
  </si>
  <si>
    <t>Kozy spolu</t>
  </si>
  <si>
    <t>kozy do 12 mesiacov</t>
  </si>
  <si>
    <t>kozy nad 12 mesiacov</t>
  </si>
  <si>
    <t>Kone spolu</t>
  </si>
  <si>
    <t xml:space="preserve">Spolu VDJ***  </t>
  </si>
  <si>
    <t>*Žiadateľ vypĺňa len biele bunky aj nulové hodnoty</t>
  </si>
  <si>
    <t>VDJ</t>
  </si>
  <si>
    <t>výmera</t>
  </si>
  <si>
    <t>súčet</t>
  </si>
  <si>
    <t>Tabuľka č. 2*</t>
  </si>
  <si>
    <t>Tabuľka č. 4*</t>
  </si>
  <si>
    <r>
      <t>***v prípade, že žiadateľ chová zvieratá na niekoľkých farmách v tabuľkovej časti uvedie všetky zvieratá zo všetkých fariem</t>
    </r>
    <r>
      <rPr>
        <sz val="10"/>
        <color rgb="FFFF0000"/>
        <rFont val="Arial Narrow"/>
        <family val="2"/>
        <charset val="238"/>
      </rPr>
      <t>.</t>
    </r>
  </si>
  <si>
    <t>**Pre výpočet sa použijú stavy hospodárskych zvierat evidované v CEHZ k 01. 03. 2015.</t>
  </si>
  <si>
    <t>Tabuľka č. 6</t>
  </si>
  <si>
    <t>Tabuľka č. 5</t>
  </si>
  <si>
    <t>Kontrola vyplnenia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</si>
</sst>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 Narrow"/>
      <family val="2"/>
      <charset val="238"/>
    </font>
    <font>
      <sz val="8"/>
      <color rgb="FF000000"/>
      <name val="Segoe U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93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/>
    <xf numFmtId="0" fontId="0" fillId="0" borderId="0" xfId="0" applyFill="1" applyBorder="1"/>
    <xf numFmtId="0" fontId="2" fillId="0" borderId="0" xfId="0" applyFont="1" applyFill="1" applyBorder="1" applyAlignment="1">
      <alignment vertical="justify" readingOrder="2"/>
    </xf>
    <xf numFmtId="0" fontId="7" fillId="0" borderId="0" xfId="0" applyFont="1" applyFill="1" applyBorder="1" applyAlignment="1">
      <alignment vertical="justify" readingOrder="2"/>
    </xf>
    <xf numFmtId="0" fontId="9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0" fillId="0" borderId="0" xfId="0" applyFont="1"/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/>
    <xf numFmtId="4" fontId="5" fillId="2" borderId="1" xfId="0" applyNumberFormat="1" applyFont="1" applyFill="1" applyBorder="1"/>
    <xf numFmtId="4" fontId="5" fillId="0" borderId="0" xfId="0" applyNumberFormat="1" applyFont="1"/>
    <xf numFmtId="4" fontId="5" fillId="0" borderId="0" xfId="0" applyNumberFormat="1" applyFont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3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10" fillId="2" borderId="4" xfId="0" applyFont="1" applyFill="1" applyBorder="1" applyAlignment="1"/>
    <xf numFmtId="4" fontId="12" fillId="2" borderId="5" xfId="0" applyNumberFormat="1" applyFont="1" applyFill="1" applyBorder="1"/>
    <xf numFmtId="0" fontId="10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4" fontId="8" fillId="2" borderId="9" xfId="0" applyNumberFormat="1" applyFont="1" applyFill="1" applyBorder="1" applyAlignment="1">
      <alignment wrapText="1"/>
    </xf>
    <xf numFmtId="4" fontId="8" fillId="2" borderId="10" xfId="0" applyNumberFormat="1" applyFont="1" applyFill="1" applyBorder="1" applyAlignment="1">
      <alignment wrapText="1"/>
    </xf>
    <xf numFmtId="4" fontId="12" fillId="3" borderId="5" xfId="0" applyNumberFormat="1" applyFont="1" applyFill="1" applyBorder="1"/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/>
    <xf numFmtId="0" fontId="8" fillId="2" borderId="20" xfId="0" applyFont="1" applyFill="1" applyBorder="1" applyAlignment="1"/>
    <xf numFmtId="0" fontId="8" fillId="2" borderId="21" xfId="0" applyFont="1" applyFill="1" applyBorder="1" applyAlignment="1"/>
    <xf numFmtId="4" fontId="8" fillId="2" borderId="22" xfId="0" applyNumberFormat="1" applyFont="1" applyFill="1" applyBorder="1" applyAlignment="1">
      <alignment wrapText="1"/>
    </xf>
    <xf numFmtId="4" fontId="8" fillId="2" borderId="23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/>
    <xf numFmtId="0" fontId="4" fillId="4" borderId="24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/>
    <xf numFmtId="4" fontId="8" fillId="0" borderId="1" xfId="0" applyNumberFormat="1" applyFont="1" applyBorder="1" applyAlignment="1" applyProtection="1">
      <alignment wrapText="1"/>
      <protection locked="0"/>
    </xf>
    <xf numFmtId="4" fontId="10" fillId="0" borderId="25" xfId="0" applyNumberFormat="1" applyFont="1" applyBorder="1" applyAlignment="1" applyProtection="1">
      <alignment horizontal="center" vertical="center"/>
      <protection locked="0"/>
    </xf>
    <xf numFmtId="4" fontId="10" fillId="0" borderId="22" xfId="0" applyNumberFormat="1" applyFont="1" applyBorder="1" applyAlignment="1" applyProtection="1">
      <alignment horizontal="center" vertical="center"/>
      <protection locked="0"/>
    </xf>
    <xf numFmtId="4" fontId="10" fillId="0" borderId="26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5" fillId="0" borderId="22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8" fillId="3" borderId="22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/>
    <xf numFmtId="0" fontId="6" fillId="0" borderId="0" xfId="0" applyFont="1" applyFill="1" applyBorder="1"/>
    <xf numFmtId="4" fontId="8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/>
    <xf numFmtId="4" fontId="8" fillId="7" borderId="1" xfId="0" applyNumberFormat="1" applyFont="1" applyFill="1" applyBorder="1" applyAlignment="1" applyProtection="1">
      <alignment horizontal="center" vertical="center"/>
      <protection hidden="1"/>
    </xf>
    <xf numFmtId="4" fontId="8" fillId="6" borderId="1" xfId="0" applyNumberFormat="1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Fill="1" applyBorder="1" applyAlignment="1"/>
    <xf numFmtId="0" fontId="3" fillId="6" borderId="3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/>
    </xf>
    <xf numFmtId="4" fontId="13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33" xfId="0" applyFont="1" applyFill="1" applyBorder="1" applyAlignment="1">
      <alignment vertical="center"/>
    </xf>
    <xf numFmtId="10" fontId="13" fillId="6" borderId="33" xfId="0" applyNumberFormat="1" applyFont="1" applyFill="1" applyBorder="1" applyAlignment="1" applyProtection="1">
      <alignment vertical="center"/>
      <protection hidden="1"/>
    </xf>
    <xf numFmtId="4" fontId="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22" fillId="0" borderId="0" xfId="0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 locked="0"/>
    </xf>
    <xf numFmtId="0" fontId="23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48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4" fontId="20" fillId="0" borderId="1" xfId="0" applyNumberFormat="1" applyFont="1" applyBorder="1" applyAlignment="1" applyProtection="1">
      <alignment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2" applyFont="1"/>
    <xf numFmtId="0" fontId="18" fillId="0" borderId="0" xfId="2" applyFont="1" applyProtection="1"/>
    <xf numFmtId="0" fontId="18" fillId="0" borderId="0" xfId="2" applyFont="1" applyAlignment="1">
      <alignment vertical="center"/>
    </xf>
    <xf numFmtId="0" fontId="4" fillId="11" borderId="1" xfId="2" applyFont="1" applyFill="1" applyBorder="1" applyAlignment="1" applyProtection="1">
      <alignment horizontal="center" vertical="center"/>
    </xf>
    <xf numFmtId="0" fontId="4" fillId="11" borderId="1" xfId="2" applyFont="1" applyFill="1" applyBorder="1" applyAlignment="1">
      <alignment horizontal="center" vertical="center" wrapText="1"/>
    </xf>
    <xf numFmtId="0" fontId="4" fillId="11" borderId="43" xfId="2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11" borderId="1" xfId="2" applyFont="1" applyFill="1" applyBorder="1" applyAlignment="1" applyProtection="1">
      <alignment vertical="center"/>
    </xf>
    <xf numFmtId="0" fontId="2" fillId="11" borderId="0" xfId="2" applyFont="1" applyFill="1" applyBorder="1" applyAlignment="1" applyProtection="1">
      <alignment vertical="center"/>
    </xf>
    <xf numFmtId="0" fontId="2" fillId="11" borderId="0" xfId="2" applyFont="1" applyFill="1" applyBorder="1" applyAlignment="1">
      <alignment vertical="center"/>
    </xf>
    <xf numFmtId="0" fontId="2" fillId="11" borderId="22" xfId="2" applyFont="1" applyFill="1" applyBorder="1" applyAlignment="1" applyProtection="1">
      <alignment vertical="center"/>
    </xf>
    <xf numFmtId="3" fontId="2" fillId="0" borderId="1" xfId="2" applyNumberFormat="1" applyFont="1" applyBorder="1" applyAlignment="1" applyProtection="1">
      <alignment vertical="center"/>
      <protection locked="0" hidden="1"/>
    </xf>
    <xf numFmtId="0" fontId="2" fillId="11" borderId="20" xfId="2" applyFont="1" applyFill="1" applyBorder="1" applyAlignment="1" applyProtection="1">
      <alignment vertical="center"/>
    </xf>
    <xf numFmtId="0" fontId="2" fillId="11" borderId="20" xfId="2" applyFont="1" applyFill="1" applyBorder="1" applyAlignment="1">
      <alignment vertical="center"/>
    </xf>
    <xf numFmtId="0" fontId="4" fillId="11" borderId="1" xfId="2" applyFont="1" applyFill="1" applyBorder="1" applyAlignment="1" applyProtection="1">
      <alignment vertical="center"/>
    </xf>
    <xf numFmtId="0" fontId="26" fillId="0" borderId="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11" borderId="0" xfId="2" applyFont="1" applyFill="1" applyBorder="1" applyAlignment="1" applyProtection="1">
      <alignment vertical="center"/>
      <protection hidden="1"/>
    </xf>
    <xf numFmtId="4" fontId="2" fillId="11" borderId="1" xfId="2" applyNumberFormat="1" applyFont="1" applyFill="1" applyBorder="1" applyAlignment="1" applyProtection="1">
      <alignment vertical="center"/>
      <protection hidden="1"/>
    </xf>
    <xf numFmtId="0" fontId="2" fillId="11" borderId="1" xfId="2" applyFont="1" applyFill="1" applyBorder="1" applyAlignment="1" applyProtection="1">
      <alignment vertical="center"/>
      <protection hidden="1"/>
    </xf>
    <xf numFmtId="0" fontId="2" fillId="11" borderId="20" xfId="2" applyFont="1" applyFill="1" applyBorder="1" applyAlignment="1" applyProtection="1">
      <alignment vertical="center"/>
      <protection hidden="1"/>
    </xf>
    <xf numFmtId="0" fontId="2" fillId="11" borderId="22" xfId="2" applyFont="1" applyFill="1" applyBorder="1" applyAlignment="1" applyProtection="1">
      <alignment vertical="center"/>
      <protection hidden="1"/>
    </xf>
    <xf numFmtId="4" fontId="2" fillId="11" borderId="22" xfId="2" applyNumberFormat="1" applyFont="1" applyFill="1" applyBorder="1" applyAlignment="1" applyProtection="1">
      <alignment vertical="center"/>
      <protection hidden="1"/>
    </xf>
    <xf numFmtId="0" fontId="27" fillId="0" borderId="1" xfId="0" applyFont="1" applyBorder="1" applyAlignment="1" applyProtection="1">
      <alignment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" fillId="10" borderId="0" xfId="0" applyFont="1" applyFill="1" applyProtection="1">
      <protection hidden="1"/>
    </xf>
    <xf numFmtId="4" fontId="27" fillId="10" borderId="0" xfId="0" applyNumberFormat="1" applyFont="1" applyFill="1" applyProtection="1">
      <protection hidden="1"/>
    </xf>
    <xf numFmtId="0" fontId="27" fillId="10" borderId="0" xfId="0" applyFont="1" applyFill="1" applyProtection="1">
      <protection hidden="1"/>
    </xf>
    <xf numFmtId="0" fontId="26" fillId="0" borderId="0" xfId="0" applyFont="1" applyAlignment="1" applyProtection="1">
      <alignment vertical="center"/>
      <protection hidden="1"/>
    </xf>
    <xf numFmtId="2" fontId="26" fillId="0" borderId="0" xfId="0" applyNumberFormat="1" applyFont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2" fillId="0" borderId="1" xfId="0" applyFont="1" applyBorder="1" applyAlignment="1">
      <alignment vertical="center" wrapText="1"/>
    </xf>
    <xf numFmtId="4" fontId="2" fillId="0" borderId="0" xfId="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1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9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2" fillId="4" borderId="24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2" fillId="4" borderId="34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0" fillId="0" borderId="36" xfId="0" applyBorder="1" applyAlignment="1"/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4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13" fillId="7" borderId="37" xfId="0" applyNumberFormat="1" applyFont="1" applyFill="1" applyBorder="1" applyAlignment="1" applyProtection="1">
      <alignment horizontal="center" vertical="center" wrapText="1"/>
      <protection hidden="1"/>
    </xf>
    <xf numFmtId="4" fontId="13" fillId="7" borderId="38" xfId="0" applyNumberFormat="1" applyFont="1" applyFill="1" applyBorder="1" applyAlignment="1" applyProtection="1">
      <alignment horizontal="center" vertical="center" wrapText="1"/>
      <protection hidden="1"/>
    </xf>
    <xf numFmtId="4" fontId="13" fillId="7" borderId="39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0" xfId="0" applyNumberFormat="1" applyFont="1" applyBorder="1" applyAlignment="1" applyProtection="1">
      <alignment horizontal="center" vertical="center" wrapText="1"/>
      <protection locked="0"/>
    </xf>
    <xf numFmtId="4" fontId="13" fillId="0" borderId="41" xfId="0" applyNumberFormat="1" applyFont="1" applyBorder="1" applyAlignment="1" applyProtection="1">
      <alignment horizontal="center" vertical="center" wrapText="1"/>
      <protection locked="0"/>
    </xf>
    <xf numFmtId="4" fontId="13" fillId="0" borderId="42" xfId="0" applyNumberFormat="1" applyFont="1" applyBorder="1" applyAlignment="1" applyProtection="1">
      <alignment horizontal="center" vertical="center" wrapText="1"/>
      <protection locked="0"/>
    </xf>
    <xf numFmtId="4" fontId="13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4" fontId="13" fillId="5" borderId="40" xfId="0" applyNumberFormat="1" applyFont="1" applyFill="1" applyBorder="1" applyAlignment="1">
      <alignment horizontal="center" vertical="center" wrapText="1"/>
    </xf>
    <xf numFmtId="4" fontId="13" fillId="5" borderId="41" xfId="0" applyNumberFormat="1" applyFont="1" applyFill="1" applyBorder="1" applyAlignment="1">
      <alignment horizontal="center" vertical="center" wrapText="1"/>
    </xf>
    <xf numFmtId="4" fontId="13" fillId="5" borderId="4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2" fillId="6" borderId="43" xfId="0" applyFont="1" applyFill="1" applyBorder="1" applyAlignment="1" applyProtection="1">
      <alignment horizontal="center" vertical="center" wrapText="1" readingOrder="2"/>
      <protection hidden="1"/>
    </xf>
    <xf numFmtId="0" fontId="2" fillId="6" borderId="22" xfId="0" applyFont="1" applyFill="1" applyBorder="1" applyAlignment="1" applyProtection="1">
      <alignment horizontal="center" vertical="center" wrapText="1" readingOrder="2"/>
      <protection hidden="1"/>
    </xf>
    <xf numFmtId="0" fontId="4" fillId="6" borderId="43" xfId="0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justify"/>
      <protection hidden="1"/>
    </xf>
    <xf numFmtId="0" fontId="7" fillId="6" borderId="1" xfId="0" applyFont="1" applyFill="1" applyBorder="1" applyAlignment="1" applyProtection="1">
      <alignment horizontal="center" vertical="justify"/>
      <protection hidden="1"/>
    </xf>
    <xf numFmtId="0" fontId="4" fillId="6" borderId="3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17" fillId="0" borderId="0" xfId="2" applyFont="1" applyAlignment="1" applyProtection="1"/>
    <xf numFmtId="0" fontId="18" fillId="0" borderId="0" xfId="2" applyFont="1" applyAlignment="1" applyProtection="1"/>
    <xf numFmtId="0" fontId="18" fillId="0" borderId="0" xfId="2" applyFont="1" applyAlignment="1">
      <alignment horizontal="justify" vertical="center" wrapText="1"/>
    </xf>
    <xf numFmtId="0" fontId="18" fillId="0" borderId="0" xfId="2" applyFont="1" applyAlignment="1">
      <alignment vertical="center" wrapText="1"/>
    </xf>
    <xf numFmtId="0" fontId="26" fillId="0" borderId="1" xfId="0" applyNumberFormat="1" applyFont="1" applyBorder="1" applyAlignment="1" applyProtection="1">
      <alignment horizontal="left" vertical="center"/>
      <protection hidden="1"/>
    </xf>
    <xf numFmtId="0" fontId="20" fillId="8" borderId="1" xfId="0" applyFont="1" applyFill="1" applyBorder="1" applyAlignment="1" applyProtection="1">
      <alignment horizontal="left" vertical="center" wrapText="1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8" borderId="43" xfId="0" applyFont="1" applyFill="1" applyBorder="1" applyAlignment="1" applyProtection="1">
      <alignment horizontal="center" vertical="center" wrapText="1"/>
      <protection hidden="1"/>
    </xf>
    <xf numFmtId="0" fontId="20" fillId="8" borderId="31" xfId="0" applyFont="1" applyFill="1" applyBorder="1" applyAlignment="1" applyProtection="1">
      <alignment horizontal="center" vertical="center" wrapText="1"/>
      <protection hidden="1"/>
    </xf>
    <xf numFmtId="0" fontId="20" fillId="8" borderId="22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0" fillId="0" borderId="1" xfId="0" applyNumberFormat="1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46" xfId="0" applyNumberFormat="1" applyFont="1" applyBorder="1" applyAlignment="1">
      <alignment horizontal="left" vertical="center"/>
    </xf>
    <xf numFmtId="49" fontId="19" fillId="0" borderId="32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hidden="1"/>
    </xf>
    <xf numFmtId="0" fontId="19" fillId="0" borderId="4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</cellXfs>
  <cellStyles count="3">
    <cellStyle name="Hypertextové prepojenie 2" xfId="1"/>
    <cellStyle name="Normálna" xfId="0" builtinId="0"/>
    <cellStyle name="Normálna 2" xfId="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skryt!$F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skryt!$H$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16</xdr:row>
          <xdr:rowOff>114300</xdr:rowOff>
        </xdr:from>
        <xdr:to>
          <xdr:col>7</xdr:col>
          <xdr:colOff>1009650</xdr:colOff>
          <xdr:row>16</xdr:row>
          <xdr:rowOff>400050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17</xdr:row>
          <xdr:rowOff>28575</xdr:rowOff>
        </xdr:from>
        <xdr:to>
          <xdr:col>7</xdr:col>
          <xdr:colOff>1000125</xdr:colOff>
          <xdr:row>17</xdr:row>
          <xdr:rowOff>314325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18</xdr:row>
          <xdr:rowOff>47625</xdr:rowOff>
        </xdr:from>
        <xdr:to>
          <xdr:col>7</xdr:col>
          <xdr:colOff>952500</xdr:colOff>
          <xdr:row>18</xdr:row>
          <xdr:rowOff>333375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12</xdr:row>
          <xdr:rowOff>57150</xdr:rowOff>
        </xdr:from>
        <xdr:to>
          <xdr:col>7</xdr:col>
          <xdr:colOff>1133475</xdr:colOff>
          <xdr:row>12</xdr:row>
          <xdr:rowOff>342900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ORNÁ PÔDA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76200</xdr:rowOff>
        </xdr:from>
        <xdr:to>
          <xdr:col>7</xdr:col>
          <xdr:colOff>1123950</xdr:colOff>
          <xdr:row>13</xdr:row>
          <xdr:rowOff>361950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VDJ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104775</xdr:rowOff>
        </xdr:from>
        <xdr:to>
          <xdr:col>7</xdr:col>
          <xdr:colOff>1123950</xdr:colOff>
          <xdr:row>15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HYDINA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R104"/>
  <sheetViews>
    <sheetView showGridLines="0" topLeftCell="A4" zoomScaleNormal="70" workbookViewId="0">
      <selection activeCell="P15" sqref="P15"/>
    </sheetView>
  </sheetViews>
  <sheetFormatPr defaultRowHeight="11.25" x14ac:dyDescent="0.2"/>
  <cols>
    <col min="1" max="5" width="5.7109375" style="14" customWidth="1"/>
    <col min="6" max="6" width="4.140625" style="14" customWidth="1"/>
    <col min="7" max="7" width="5.140625" style="14" customWidth="1"/>
    <col min="8" max="8" width="13.140625" style="14" customWidth="1"/>
    <col min="9" max="9" width="12.140625" style="14" customWidth="1"/>
    <col min="10" max="10" width="13.7109375" style="14" customWidth="1"/>
    <col min="11" max="11" width="13.140625" style="14" customWidth="1"/>
    <col min="12" max="12" width="11.5703125" style="14" customWidth="1"/>
    <col min="13" max="13" width="11.42578125" style="14" customWidth="1"/>
    <col min="14" max="14" width="11.85546875" style="14" customWidth="1"/>
    <col min="15" max="15" width="12.85546875" style="14" customWidth="1"/>
    <col min="16" max="16" width="10.140625" style="14" customWidth="1"/>
    <col min="17" max="17" width="11.7109375" style="14" customWidth="1"/>
    <col min="18" max="18" width="12.7109375" style="14" customWidth="1"/>
    <col min="19" max="16384" width="9.140625" style="14"/>
  </cols>
  <sheetData>
    <row r="1" spans="1:18" s="17" customFormat="1" ht="12.75" customHeight="1" x14ac:dyDescent="0.2">
      <c r="A1" s="14" t="s">
        <v>49</v>
      </c>
      <c r="B1" s="14"/>
      <c r="C1" s="14"/>
      <c r="D1" s="15"/>
      <c r="E1" s="15"/>
      <c r="F1" s="15"/>
      <c r="G1" s="16"/>
      <c r="H1" s="16"/>
      <c r="K1" s="2"/>
      <c r="L1" s="18"/>
      <c r="M1" s="100"/>
      <c r="N1" s="94"/>
      <c r="O1" s="94"/>
      <c r="P1" s="94"/>
      <c r="Q1" s="94"/>
    </row>
    <row r="2" spans="1:18" s="17" customFormat="1" ht="17.25" customHeight="1" x14ac:dyDescent="0.2">
      <c r="A2" s="30" t="s">
        <v>36</v>
      </c>
      <c r="B2" s="68"/>
      <c r="C2" s="68"/>
      <c r="D2" s="68"/>
      <c r="E2" s="68"/>
      <c r="F2" s="68"/>
      <c r="G2" s="68"/>
      <c r="L2" s="118"/>
      <c r="M2" s="69"/>
      <c r="N2" s="69"/>
      <c r="O2" s="101"/>
      <c r="P2" s="118"/>
      <c r="Q2" s="69"/>
      <c r="R2" s="69"/>
    </row>
    <row r="3" spans="1:18" s="17" customFormat="1" ht="17.25" customHeight="1" x14ac:dyDescent="0.2">
      <c r="A3" s="30"/>
      <c r="B3" s="68"/>
      <c r="C3" s="68"/>
      <c r="D3" s="68"/>
      <c r="E3" s="68"/>
      <c r="F3" s="68"/>
      <c r="G3" s="68"/>
      <c r="L3" s="118"/>
      <c r="M3" s="69"/>
      <c r="N3" s="69"/>
      <c r="O3" s="101"/>
      <c r="P3" s="118"/>
      <c r="Q3" s="69"/>
      <c r="R3" s="69"/>
    </row>
    <row r="4" spans="1:18" s="17" customFormat="1" ht="17.25" customHeight="1" x14ac:dyDescent="0.2">
      <c r="A4" s="30"/>
      <c r="B4" s="68"/>
      <c r="C4" s="68"/>
      <c r="D4" s="68"/>
      <c r="E4" s="68"/>
      <c r="F4" s="68"/>
      <c r="G4" s="68"/>
      <c r="L4" s="118"/>
      <c r="M4" s="69"/>
      <c r="N4" s="69"/>
      <c r="O4" s="101"/>
      <c r="P4" s="118"/>
      <c r="Q4" s="69"/>
      <c r="R4" s="69"/>
    </row>
    <row r="5" spans="1:18" s="17" customFormat="1" ht="17.25" customHeight="1" x14ac:dyDescent="0.2">
      <c r="A5" s="30"/>
      <c r="B5" s="68"/>
      <c r="C5" s="68"/>
      <c r="D5" s="68"/>
      <c r="E5" s="68"/>
      <c r="F5" s="68"/>
      <c r="G5" s="68"/>
      <c r="L5" s="118"/>
      <c r="M5" s="69"/>
      <c r="N5" s="69"/>
      <c r="O5" s="101"/>
      <c r="P5" s="118"/>
      <c r="Q5" s="69"/>
      <c r="R5" s="69"/>
    </row>
    <row r="6" spans="1:18" s="17" customFormat="1" ht="12.75" customHeight="1" thickBot="1" x14ac:dyDescent="0.25">
      <c r="A6" s="23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s="17" customFormat="1" ht="20.25" customHeight="1" x14ac:dyDescent="0.2">
      <c r="A7" s="66" t="s">
        <v>45</v>
      </c>
      <c r="B7" s="40"/>
      <c r="C7" s="40"/>
      <c r="D7" s="40"/>
      <c r="E7" s="40"/>
      <c r="F7" s="40"/>
      <c r="G7" s="41"/>
      <c r="H7" s="189">
        <v>2015</v>
      </c>
      <c r="I7" s="190"/>
      <c r="J7" s="190"/>
      <c r="K7" s="190"/>
      <c r="L7" s="190"/>
      <c r="M7" s="190"/>
      <c r="N7" s="190"/>
      <c r="O7" s="190"/>
      <c r="P7" s="190"/>
      <c r="Q7" s="190"/>
      <c r="R7" s="191"/>
    </row>
    <row r="8" spans="1:18" s="17" customFormat="1" ht="20.25" customHeight="1" thickBot="1" x14ac:dyDescent="0.25">
      <c r="A8" s="58"/>
      <c r="B8" s="43"/>
      <c r="C8" s="43"/>
      <c r="D8" s="43"/>
      <c r="E8" s="43"/>
      <c r="F8" s="43"/>
      <c r="G8" s="44"/>
      <c r="H8" s="59"/>
      <c r="I8" s="60"/>
      <c r="J8" s="61"/>
      <c r="K8" s="62" t="s">
        <v>2</v>
      </c>
      <c r="L8" s="62" t="s">
        <v>3</v>
      </c>
      <c r="M8" s="62" t="s">
        <v>4</v>
      </c>
      <c r="N8" s="62" t="s">
        <v>5</v>
      </c>
      <c r="O8" s="63" t="s">
        <v>6</v>
      </c>
      <c r="P8" s="64"/>
      <c r="Q8" s="63" t="s">
        <v>18</v>
      </c>
      <c r="R8" s="79" t="s">
        <v>19</v>
      </c>
    </row>
    <row r="9" spans="1:18" s="17" customFormat="1" ht="20.25" customHeight="1" x14ac:dyDescent="0.2">
      <c r="A9" s="80" t="s">
        <v>37</v>
      </c>
      <c r="B9" s="81"/>
      <c r="C9" s="81"/>
      <c r="D9" s="81"/>
      <c r="E9" s="81"/>
      <c r="F9" s="81"/>
      <c r="G9" s="82"/>
      <c r="H9" s="53"/>
      <c r="I9" s="54"/>
      <c r="J9" s="55"/>
      <c r="K9" s="56">
        <f>SUM(K15:K1002)</f>
        <v>0</v>
      </c>
      <c r="L9" s="56">
        <f>SUM(L15:L1002)</f>
        <v>0</v>
      </c>
      <c r="M9" s="56">
        <f>SUM(M15:M1002)</f>
        <v>0</v>
      </c>
      <c r="N9" s="56">
        <f>SUM(N15:N1002)</f>
        <v>0</v>
      </c>
      <c r="O9" s="56">
        <f>SUM(O15:O1002)</f>
        <v>0</v>
      </c>
      <c r="P9" s="56"/>
      <c r="Q9" s="56">
        <f>SUM(Q15:Q1002)</f>
        <v>0</v>
      </c>
      <c r="R9" s="57">
        <f>SUM(R15:R1002)</f>
        <v>0</v>
      </c>
    </row>
    <row r="10" spans="1:18" s="17" customFormat="1" ht="20.25" customHeight="1" x14ac:dyDescent="0.2">
      <c r="A10" s="83" t="s">
        <v>38</v>
      </c>
      <c r="B10" s="84"/>
      <c r="C10" s="84"/>
      <c r="D10" s="84"/>
      <c r="E10" s="84"/>
      <c r="F10" s="84"/>
      <c r="G10" s="85"/>
      <c r="H10" s="32"/>
      <c r="I10" s="28"/>
      <c r="J10" s="29"/>
      <c r="K10" s="70"/>
      <c r="L10" s="70"/>
      <c r="M10" s="70"/>
      <c r="N10" s="70"/>
      <c r="O10" s="19">
        <f>SUM(K10:N10)</f>
        <v>0</v>
      </c>
      <c r="P10" s="25"/>
      <c r="Q10" s="95"/>
      <c r="R10" s="33">
        <f>O10-Q10</f>
        <v>0</v>
      </c>
    </row>
    <row r="11" spans="1:18" s="17" customFormat="1" ht="20.25" customHeight="1" thickBot="1" x14ac:dyDescent="0.25">
      <c r="A11" s="86" t="s">
        <v>39</v>
      </c>
      <c r="B11" s="87"/>
      <c r="C11" s="87"/>
      <c r="D11" s="87"/>
      <c r="E11" s="87"/>
      <c r="F11" s="87"/>
      <c r="G11" s="88"/>
      <c r="H11" s="34"/>
      <c r="I11" s="35"/>
      <c r="J11" s="36"/>
      <c r="K11" s="37">
        <f>K9+K10</f>
        <v>0</v>
      </c>
      <c r="L11" s="37">
        <f>L9+L10</f>
        <v>0</v>
      </c>
      <c r="M11" s="37">
        <f>M9+M10</f>
        <v>0</v>
      </c>
      <c r="N11" s="37">
        <f>N9+N10</f>
        <v>0</v>
      </c>
      <c r="O11" s="37">
        <f>O9+O10</f>
        <v>0</v>
      </c>
      <c r="P11" s="37"/>
      <c r="Q11" s="37">
        <f>Q9+Q10</f>
        <v>0</v>
      </c>
      <c r="R11" s="38">
        <f>R9+R10</f>
        <v>0</v>
      </c>
    </row>
    <row r="12" spans="1:18" s="17" customFormat="1" ht="17.25" customHeight="1" thickBo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7" customFormat="1" ht="20.25" customHeight="1" x14ac:dyDescent="0.2">
      <c r="A13" s="65" t="s">
        <v>40</v>
      </c>
      <c r="B13" s="40"/>
      <c r="C13" s="40"/>
      <c r="D13" s="40"/>
      <c r="E13" s="40"/>
      <c r="F13" s="40"/>
      <c r="G13" s="41"/>
      <c r="H13" s="192">
        <v>2015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4"/>
    </row>
    <row r="14" spans="1:18" s="17" customFormat="1" ht="25.5" customHeight="1" thickBot="1" x14ac:dyDescent="0.25">
      <c r="A14" s="42" t="s">
        <v>46</v>
      </c>
      <c r="B14" s="43"/>
      <c r="C14" s="43"/>
      <c r="D14" s="43"/>
      <c r="E14" s="43"/>
      <c r="F14" s="43"/>
      <c r="G14" s="44"/>
      <c r="H14" s="45" t="s">
        <v>20</v>
      </c>
      <c r="I14" s="46" t="s">
        <v>21</v>
      </c>
      <c r="J14" s="47" t="s">
        <v>47</v>
      </c>
      <c r="K14" s="48" t="s">
        <v>2</v>
      </c>
      <c r="L14" s="48" t="s">
        <v>3</v>
      </c>
      <c r="M14" s="48" t="s">
        <v>4</v>
      </c>
      <c r="N14" s="48" t="s">
        <v>5</v>
      </c>
      <c r="O14" s="49" t="s">
        <v>28</v>
      </c>
      <c r="P14" s="50" t="s">
        <v>30</v>
      </c>
      <c r="Q14" s="51" t="s">
        <v>29</v>
      </c>
      <c r="R14" s="52" t="s">
        <v>31</v>
      </c>
    </row>
    <row r="15" spans="1:18" s="26" customFormat="1" ht="27" customHeight="1" x14ac:dyDescent="0.2">
      <c r="A15" s="195"/>
      <c r="B15" s="196"/>
      <c r="C15" s="196"/>
      <c r="D15" s="196"/>
      <c r="E15" s="196"/>
      <c r="F15" s="196"/>
      <c r="G15" s="197"/>
      <c r="H15" s="71"/>
      <c r="I15" s="72"/>
      <c r="J15" s="91">
        <f t="shared" ref="J15:J65" si="0">H15*I15</f>
        <v>0</v>
      </c>
      <c r="K15" s="75"/>
      <c r="L15" s="75"/>
      <c r="M15" s="75"/>
      <c r="N15" s="75"/>
      <c r="O15" s="89">
        <f t="shared" ref="O15:O65" si="1">SUM(K15:N15)</f>
        <v>0</v>
      </c>
      <c r="P15" s="124" t="str">
        <f>IF(ROUND(H15*I15,2)-ROUND(O15,2)=0,"","zlý súčet")</f>
        <v/>
      </c>
      <c r="Q15" s="97"/>
      <c r="R15" s="78">
        <f t="shared" ref="R15:R65" si="2">O15-Q15</f>
        <v>0</v>
      </c>
    </row>
    <row r="16" spans="1:18" s="26" customFormat="1" ht="27" customHeight="1" x14ac:dyDescent="0.2">
      <c r="A16" s="198"/>
      <c r="B16" s="199"/>
      <c r="C16" s="199"/>
      <c r="D16" s="199"/>
      <c r="E16" s="199"/>
      <c r="F16" s="199"/>
      <c r="G16" s="200"/>
      <c r="H16" s="73"/>
      <c r="I16" s="74"/>
      <c r="J16" s="92">
        <f t="shared" si="0"/>
        <v>0</v>
      </c>
      <c r="K16" s="76"/>
      <c r="L16" s="76"/>
      <c r="M16" s="76"/>
      <c r="N16" s="76"/>
      <c r="O16" s="90">
        <f t="shared" si="1"/>
        <v>0</v>
      </c>
      <c r="P16" s="124" t="str">
        <f t="shared" ref="P16:P65" si="3">IF(ROUND(H16*I16,2)-ROUND(O16,2)=0,"","zlý súčet")</f>
        <v/>
      </c>
      <c r="Q16" s="96"/>
      <c r="R16" s="39">
        <f t="shared" si="2"/>
        <v>0</v>
      </c>
    </row>
    <row r="17" spans="1:18" s="26" customFormat="1" ht="27" customHeight="1" x14ac:dyDescent="0.2">
      <c r="A17" s="198"/>
      <c r="B17" s="199"/>
      <c r="C17" s="199"/>
      <c r="D17" s="199"/>
      <c r="E17" s="199"/>
      <c r="F17" s="199"/>
      <c r="G17" s="200"/>
      <c r="H17" s="73"/>
      <c r="I17" s="74"/>
      <c r="J17" s="92">
        <f>H17*I17</f>
        <v>0</v>
      </c>
      <c r="K17" s="76"/>
      <c r="L17" s="76"/>
      <c r="M17" s="76"/>
      <c r="N17" s="76"/>
      <c r="O17" s="90">
        <f>SUM(K17:N17)</f>
        <v>0</v>
      </c>
      <c r="P17" s="124" t="str">
        <f t="shared" si="3"/>
        <v/>
      </c>
      <c r="Q17" s="96"/>
      <c r="R17" s="39">
        <f>O17-Q17</f>
        <v>0</v>
      </c>
    </row>
    <row r="18" spans="1:18" s="26" customFormat="1" ht="27" customHeight="1" x14ac:dyDescent="0.2">
      <c r="A18" s="198"/>
      <c r="B18" s="199"/>
      <c r="C18" s="199"/>
      <c r="D18" s="199"/>
      <c r="E18" s="199"/>
      <c r="F18" s="199"/>
      <c r="G18" s="200"/>
      <c r="H18" s="73"/>
      <c r="I18" s="74"/>
      <c r="J18" s="92">
        <f t="shared" si="0"/>
        <v>0</v>
      </c>
      <c r="K18" s="76"/>
      <c r="L18" s="76"/>
      <c r="M18" s="76"/>
      <c r="N18" s="76"/>
      <c r="O18" s="90">
        <f t="shared" si="1"/>
        <v>0</v>
      </c>
      <c r="P18" s="124" t="str">
        <f t="shared" si="3"/>
        <v/>
      </c>
      <c r="Q18" s="96"/>
      <c r="R18" s="39">
        <f t="shared" si="2"/>
        <v>0</v>
      </c>
    </row>
    <row r="19" spans="1:18" s="26" customFormat="1" ht="27" customHeight="1" x14ac:dyDescent="0.2">
      <c r="A19" s="198"/>
      <c r="B19" s="199"/>
      <c r="C19" s="199"/>
      <c r="D19" s="199"/>
      <c r="E19" s="199"/>
      <c r="F19" s="199"/>
      <c r="G19" s="200"/>
      <c r="H19" s="73"/>
      <c r="I19" s="74"/>
      <c r="J19" s="92">
        <f t="shared" si="0"/>
        <v>0</v>
      </c>
      <c r="K19" s="76"/>
      <c r="L19" s="76"/>
      <c r="M19" s="76"/>
      <c r="N19" s="76"/>
      <c r="O19" s="90">
        <f t="shared" si="1"/>
        <v>0</v>
      </c>
      <c r="P19" s="124" t="str">
        <f t="shared" si="3"/>
        <v/>
      </c>
      <c r="Q19" s="96"/>
      <c r="R19" s="39">
        <f t="shared" si="2"/>
        <v>0</v>
      </c>
    </row>
    <row r="20" spans="1:18" s="26" customFormat="1" ht="27" customHeight="1" x14ac:dyDescent="0.2">
      <c r="A20" s="198"/>
      <c r="B20" s="199"/>
      <c r="C20" s="199"/>
      <c r="D20" s="199"/>
      <c r="E20" s="199"/>
      <c r="F20" s="199"/>
      <c r="G20" s="200"/>
      <c r="H20" s="73"/>
      <c r="I20" s="74"/>
      <c r="J20" s="92">
        <f t="shared" si="0"/>
        <v>0</v>
      </c>
      <c r="K20" s="76"/>
      <c r="L20" s="76"/>
      <c r="M20" s="76"/>
      <c r="N20" s="76"/>
      <c r="O20" s="90">
        <f t="shared" si="1"/>
        <v>0</v>
      </c>
      <c r="P20" s="124" t="str">
        <f t="shared" si="3"/>
        <v/>
      </c>
      <c r="Q20" s="96"/>
      <c r="R20" s="39">
        <f t="shared" si="2"/>
        <v>0</v>
      </c>
    </row>
    <row r="21" spans="1:18" s="26" customFormat="1" ht="27" customHeight="1" x14ac:dyDescent="0.2">
      <c r="A21" s="198"/>
      <c r="B21" s="199"/>
      <c r="C21" s="199"/>
      <c r="D21" s="199"/>
      <c r="E21" s="199"/>
      <c r="F21" s="199"/>
      <c r="G21" s="200"/>
      <c r="H21" s="73"/>
      <c r="I21" s="74"/>
      <c r="J21" s="92">
        <f t="shared" si="0"/>
        <v>0</v>
      </c>
      <c r="K21" s="76"/>
      <c r="L21" s="76"/>
      <c r="M21" s="76"/>
      <c r="N21" s="76"/>
      <c r="O21" s="90">
        <f t="shared" si="1"/>
        <v>0</v>
      </c>
      <c r="P21" s="124" t="str">
        <f t="shared" si="3"/>
        <v/>
      </c>
      <c r="Q21" s="96"/>
      <c r="R21" s="39">
        <f t="shared" si="2"/>
        <v>0</v>
      </c>
    </row>
    <row r="22" spans="1:18" s="26" customFormat="1" ht="27" customHeight="1" x14ac:dyDescent="0.2">
      <c r="A22" s="198"/>
      <c r="B22" s="199"/>
      <c r="C22" s="199"/>
      <c r="D22" s="199"/>
      <c r="E22" s="199"/>
      <c r="F22" s="199"/>
      <c r="G22" s="200"/>
      <c r="H22" s="73"/>
      <c r="I22" s="74"/>
      <c r="J22" s="92">
        <f t="shared" si="0"/>
        <v>0</v>
      </c>
      <c r="K22" s="76"/>
      <c r="L22" s="76"/>
      <c r="M22" s="76"/>
      <c r="N22" s="76"/>
      <c r="O22" s="90">
        <f t="shared" si="1"/>
        <v>0</v>
      </c>
      <c r="P22" s="124" t="str">
        <f t="shared" si="3"/>
        <v/>
      </c>
      <c r="Q22" s="96"/>
      <c r="R22" s="39">
        <f t="shared" si="2"/>
        <v>0</v>
      </c>
    </row>
    <row r="23" spans="1:18" s="26" customFormat="1" ht="27" customHeight="1" x14ac:dyDescent="0.2">
      <c r="A23" s="198"/>
      <c r="B23" s="199"/>
      <c r="C23" s="199"/>
      <c r="D23" s="199"/>
      <c r="E23" s="199"/>
      <c r="F23" s="199"/>
      <c r="G23" s="200"/>
      <c r="H23" s="73"/>
      <c r="I23" s="74"/>
      <c r="J23" s="92">
        <f t="shared" si="0"/>
        <v>0</v>
      </c>
      <c r="K23" s="76"/>
      <c r="L23" s="76"/>
      <c r="M23" s="76"/>
      <c r="N23" s="76"/>
      <c r="O23" s="90">
        <f t="shared" si="1"/>
        <v>0</v>
      </c>
      <c r="P23" s="124" t="str">
        <f t="shared" si="3"/>
        <v/>
      </c>
      <c r="Q23" s="96"/>
      <c r="R23" s="39">
        <f t="shared" si="2"/>
        <v>0</v>
      </c>
    </row>
    <row r="24" spans="1:18" s="26" customFormat="1" ht="27" customHeight="1" x14ac:dyDescent="0.2">
      <c r="A24" s="198"/>
      <c r="B24" s="199"/>
      <c r="C24" s="199"/>
      <c r="D24" s="199"/>
      <c r="E24" s="199"/>
      <c r="F24" s="199"/>
      <c r="G24" s="200"/>
      <c r="H24" s="73"/>
      <c r="I24" s="74"/>
      <c r="J24" s="92">
        <f t="shared" si="0"/>
        <v>0</v>
      </c>
      <c r="K24" s="76"/>
      <c r="L24" s="76"/>
      <c r="M24" s="76"/>
      <c r="N24" s="76"/>
      <c r="O24" s="90">
        <f t="shared" si="1"/>
        <v>0</v>
      </c>
      <c r="P24" s="124" t="str">
        <f t="shared" si="3"/>
        <v/>
      </c>
      <c r="Q24" s="96"/>
      <c r="R24" s="39">
        <f t="shared" si="2"/>
        <v>0</v>
      </c>
    </row>
    <row r="25" spans="1:18" s="26" customFormat="1" ht="27" customHeight="1" x14ac:dyDescent="0.2">
      <c r="A25" s="198"/>
      <c r="B25" s="201"/>
      <c r="C25" s="201"/>
      <c r="D25" s="201"/>
      <c r="E25" s="201"/>
      <c r="F25" s="201"/>
      <c r="G25" s="202"/>
      <c r="H25" s="73"/>
      <c r="I25" s="74"/>
      <c r="J25" s="92">
        <f t="shared" si="0"/>
        <v>0</v>
      </c>
      <c r="K25" s="76"/>
      <c r="L25" s="76"/>
      <c r="M25" s="76"/>
      <c r="N25" s="76"/>
      <c r="O25" s="90">
        <f t="shared" si="1"/>
        <v>0</v>
      </c>
      <c r="P25" s="124" t="str">
        <f t="shared" si="3"/>
        <v/>
      </c>
      <c r="Q25" s="96"/>
      <c r="R25" s="39">
        <f t="shared" si="2"/>
        <v>0</v>
      </c>
    </row>
    <row r="26" spans="1:18" s="26" customFormat="1" ht="27" customHeight="1" x14ac:dyDescent="0.2">
      <c r="A26" s="198"/>
      <c r="B26" s="201"/>
      <c r="C26" s="201"/>
      <c r="D26" s="201"/>
      <c r="E26" s="201"/>
      <c r="F26" s="201"/>
      <c r="G26" s="202"/>
      <c r="H26" s="73"/>
      <c r="I26" s="74"/>
      <c r="J26" s="92">
        <f t="shared" si="0"/>
        <v>0</v>
      </c>
      <c r="K26" s="76"/>
      <c r="L26" s="76"/>
      <c r="M26" s="76"/>
      <c r="N26" s="76"/>
      <c r="O26" s="90">
        <f t="shared" si="1"/>
        <v>0</v>
      </c>
      <c r="P26" s="124" t="str">
        <f t="shared" si="3"/>
        <v/>
      </c>
      <c r="Q26" s="96"/>
      <c r="R26" s="39">
        <f t="shared" si="2"/>
        <v>0</v>
      </c>
    </row>
    <row r="27" spans="1:18" s="26" customFormat="1" ht="27" customHeight="1" x14ac:dyDescent="0.2">
      <c r="A27" s="198"/>
      <c r="B27" s="201"/>
      <c r="C27" s="201"/>
      <c r="D27" s="201"/>
      <c r="E27" s="201"/>
      <c r="F27" s="201"/>
      <c r="G27" s="202"/>
      <c r="H27" s="73"/>
      <c r="I27" s="74"/>
      <c r="J27" s="92">
        <f t="shared" si="0"/>
        <v>0</v>
      </c>
      <c r="K27" s="76"/>
      <c r="L27" s="76"/>
      <c r="M27" s="76"/>
      <c r="N27" s="76"/>
      <c r="O27" s="90">
        <f t="shared" si="1"/>
        <v>0</v>
      </c>
      <c r="P27" s="124" t="str">
        <f t="shared" si="3"/>
        <v/>
      </c>
      <c r="Q27" s="96"/>
      <c r="R27" s="39">
        <f t="shared" si="2"/>
        <v>0</v>
      </c>
    </row>
    <row r="28" spans="1:18" s="26" customFormat="1" ht="27" customHeight="1" x14ac:dyDescent="0.2">
      <c r="A28" s="198"/>
      <c r="B28" s="201"/>
      <c r="C28" s="201"/>
      <c r="D28" s="201"/>
      <c r="E28" s="201"/>
      <c r="F28" s="201"/>
      <c r="G28" s="202"/>
      <c r="H28" s="73"/>
      <c r="I28" s="74"/>
      <c r="J28" s="92">
        <f t="shared" si="0"/>
        <v>0</v>
      </c>
      <c r="K28" s="76"/>
      <c r="L28" s="76"/>
      <c r="M28" s="76"/>
      <c r="N28" s="76"/>
      <c r="O28" s="90">
        <f t="shared" si="1"/>
        <v>0</v>
      </c>
      <c r="P28" s="124" t="str">
        <f t="shared" si="3"/>
        <v/>
      </c>
      <c r="Q28" s="96"/>
      <c r="R28" s="39">
        <f t="shared" si="2"/>
        <v>0</v>
      </c>
    </row>
    <row r="29" spans="1:18" s="26" customFormat="1" ht="27" customHeight="1" x14ac:dyDescent="0.2">
      <c r="A29" s="198"/>
      <c r="B29" s="201"/>
      <c r="C29" s="201"/>
      <c r="D29" s="201"/>
      <c r="E29" s="201"/>
      <c r="F29" s="201"/>
      <c r="G29" s="202"/>
      <c r="H29" s="73"/>
      <c r="I29" s="74"/>
      <c r="J29" s="92">
        <f t="shared" si="0"/>
        <v>0</v>
      </c>
      <c r="K29" s="76"/>
      <c r="L29" s="76"/>
      <c r="M29" s="76"/>
      <c r="N29" s="76"/>
      <c r="O29" s="90">
        <f t="shared" si="1"/>
        <v>0</v>
      </c>
      <c r="P29" s="124" t="str">
        <f t="shared" si="3"/>
        <v/>
      </c>
      <c r="Q29" s="96"/>
      <c r="R29" s="39">
        <f t="shared" si="2"/>
        <v>0</v>
      </c>
    </row>
    <row r="30" spans="1:18" s="26" customFormat="1" ht="27" customHeight="1" x14ac:dyDescent="0.2">
      <c r="A30" s="198"/>
      <c r="B30" s="201"/>
      <c r="C30" s="201"/>
      <c r="D30" s="201"/>
      <c r="E30" s="201"/>
      <c r="F30" s="201"/>
      <c r="G30" s="202"/>
      <c r="H30" s="73"/>
      <c r="I30" s="74"/>
      <c r="J30" s="92">
        <f t="shared" si="0"/>
        <v>0</v>
      </c>
      <c r="K30" s="76"/>
      <c r="L30" s="76"/>
      <c r="M30" s="76"/>
      <c r="N30" s="76"/>
      <c r="O30" s="90">
        <f t="shared" si="1"/>
        <v>0</v>
      </c>
      <c r="P30" s="124" t="str">
        <f t="shared" si="3"/>
        <v/>
      </c>
      <c r="Q30" s="96"/>
      <c r="R30" s="39">
        <f t="shared" si="2"/>
        <v>0</v>
      </c>
    </row>
    <row r="31" spans="1:18" s="26" customFormat="1" ht="27" customHeight="1" x14ac:dyDescent="0.2">
      <c r="A31" s="198"/>
      <c r="B31" s="201"/>
      <c r="C31" s="201"/>
      <c r="D31" s="201"/>
      <c r="E31" s="201"/>
      <c r="F31" s="201"/>
      <c r="G31" s="202"/>
      <c r="H31" s="73"/>
      <c r="I31" s="74"/>
      <c r="J31" s="92">
        <f t="shared" si="0"/>
        <v>0</v>
      </c>
      <c r="K31" s="76"/>
      <c r="L31" s="76"/>
      <c r="M31" s="76"/>
      <c r="N31" s="76"/>
      <c r="O31" s="90">
        <f t="shared" si="1"/>
        <v>0</v>
      </c>
      <c r="P31" s="124" t="str">
        <f t="shared" si="3"/>
        <v/>
      </c>
      <c r="Q31" s="96"/>
      <c r="R31" s="39">
        <f t="shared" si="2"/>
        <v>0</v>
      </c>
    </row>
    <row r="32" spans="1:18" s="26" customFormat="1" ht="27" customHeight="1" x14ac:dyDescent="0.2">
      <c r="A32" s="198"/>
      <c r="B32" s="201"/>
      <c r="C32" s="201"/>
      <c r="D32" s="201"/>
      <c r="E32" s="201"/>
      <c r="F32" s="201"/>
      <c r="G32" s="202"/>
      <c r="H32" s="73"/>
      <c r="I32" s="74"/>
      <c r="J32" s="92">
        <f t="shared" si="0"/>
        <v>0</v>
      </c>
      <c r="K32" s="76"/>
      <c r="L32" s="76"/>
      <c r="M32" s="76"/>
      <c r="N32" s="76"/>
      <c r="O32" s="90">
        <f t="shared" si="1"/>
        <v>0</v>
      </c>
      <c r="P32" s="124" t="str">
        <f t="shared" si="3"/>
        <v/>
      </c>
      <c r="Q32" s="96"/>
      <c r="R32" s="39">
        <f t="shared" si="2"/>
        <v>0</v>
      </c>
    </row>
    <row r="33" spans="1:18" s="26" customFormat="1" ht="27" customHeight="1" x14ac:dyDescent="0.2">
      <c r="A33" s="198"/>
      <c r="B33" s="201"/>
      <c r="C33" s="201"/>
      <c r="D33" s="201"/>
      <c r="E33" s="201"/>
      <c r="F33" s="201"/>
      <c r="G33" s="202"/>
      <c r="H33" s="73"/>
      <c r="I33" s="74"/>
      <c r="J33" s="92">
        <f t="shared" si="0"/>
        <v>0</v>
      </c>
      <c r="K33" s="76"/>
      <c r="L33" s="76"/>
      <c r="M33" s="76"/>
      <c r="N33" s="76"/>
      <c r="O33" s="90">
        <f t="shared" si="1"/>
        <v>0</v>
      </c>
      <c r="P33" s="124" t="str">
        <f t="shared" si="3"/>
        <v/>
      </c>
      <c r="Q33" s="96"/>
      <c r="R33" s="39">
        <f t="shared" si="2"/>
        <v>0</v>
      </c>
    </row>
    <row r="34" spans="1:18" s="26" customFormat="1" ht="27" customHeight="1" x14ac:dyDescent="0.2">
      <c r="A34" s="198"/>
      <c r="B34" s="201"/>
      <c r="C34" s="201"/>
      <c r="D34" s="201"/>
      <c r="E34" s="201"/>
      <c r="F34" s="201"/>
      <c r="G34" s="202"/>
      <c r="H34" s="73"/>
      <c r="I34" s="74"/>
      <c r="J34" s="92">
        <f t="shared" si="0"/>
        <v>0</v>
      </c>
      <c r="K34" s="76"/>
      <c r="L34" s="76"/>
      <c r="M34" s="76"/>
      <c r="N34" s="76"/>
      <c r="O34" s="90">
        <f t="shared" si="1"/>
        <v>0</v>
      </c>
      <c r="P34" s="124" t="str">
        <f t="shared" si="3"/>
        <v/>
      </c>
      <c r="Q34" s="96"/>
      <c r="R34" s="39">
        <f t="shared" si="2"/>
        <v>0</v>
      </c>
    </row>
    <row r="35" spans="1:18" s="26" customFormat="1" ht="27" customHeight="1" x14ac:dyDescent="0.2">
      <c r="A35" s="198"/>
      <c r="B35" s="201"/>
      <c r="C35" s="201"/>
      <c r="D35" s="201"/>
      <c r="E35" s="201"/>
      <c r="F35" s="201"/>
      <c r="G35" s="202"/>
      <c r="H35" s="73"/>
      <c r="I35" s="74"/>
      <c r="J35" s="92">
        <f t="shared" si="0"/>
        <v>0</v>
      </c>
      <c r="K35" s="76"/>
      <c r="L35" s="76"/>
      <c r="M35" s="76"/>
      <c r="N35" s="76"/>
      <c r="O35" s="90">
        <f t="shared" si="1"/>
        <v>0</v>
      </c>
      <c r="P35" s="124" t="str">
        <f t="shared" si="3"/>
        <v/>
      </c>
      <c r="Q35" s="96"/>
      <c r="R35" s="39">
        <f t="shared" si="2"/>
        <v>0</v>
      </c>
    </row>
    <row r="36" spans="1:18" s="26" customFormat="1" ht="27" customHeight="1" x14ac:dyDescent="0.2">
      <c r="A36" s="198"/>
      <c r="B36" s="201"/>
      <c r="C36" s="201"/>
      <c r="D36" s="201"/>
      <c r="E36" s="201"/>
      <c r="F36" s="201"/>
      <c r="G36" s="202"/>
      <c r="H36" s="73"/>
      <c r="I36" s="74"/>
      <c r="J36" s="92">
        <f t="shared" si="0"/>
        <v>0</v>
      </c>
      <c r="K36" s="76"/>
      <c r="L36" s="76"/>
      <c r="M36" s="76"/>
      <c r="N36" s="76"/>
      <c r="O36" s="90">
        <f t="shared" si="1"/>
        <v>0</v>
      </c>
      <c r="P36" s="124" t="str">
        <f t="shared" si="3"/>
        <v/>
      </c>
      <c r="Q36" s="96"/>
      <c r="R36" s="39">
        <f t="shared" si="2"/>
        <v>0</v>
      </c>
    </row>
    <row r="37" spans="1:18" s="26" customFormat="1" ht="27" customHeight="1" x14ac:dyDescent="0.2">
      <c r="A37" s="198"/>
      <c r="B37" s="201"/>
      <c r="C37" s="201"/>
      <c r="D37" s="201"/>
      <c r="E37" s="201"/>
      <c r="F37" s="201"/>
      <c r="G37" s="202"/>
      <c r="H37" s="73"/>
      <c r="I37" s="74"/>
      <c r="J37" s="92">
        <f t="shared" si="0"/>
        <v>0</v>
      </c>
      <c r="K37" s="76"/>
      <c r="L37" s="76"/>
      <c r="M37" s="76"/>
      <c r="N37" s="76"/>
      <c r="O37" s="90">
        <f t="shared" si="1"/>
        <v>0</v>
      </c>
      <c r="P37" s="124" t="str">
        <f t="shared" si="3"/>
        <v/>
      </c>
      <c r="Q37" s="96"/>
      <c r="R37" s="39">
        <f t="shared" si="2"/>
        <v>0</v>
      </c>
    </row>
    <row r="38" spans="1:18" s="26" customFormat="1" ht="27" customHeight="1" x14ac:dyDescent="0.2">
      <c r="A38" s="198"/>
      <c r="B38" s="201"/>
      <c r="C38" s="201"/>
      <c r="D38" s="201"/>
      <c r="E38" s="201"/>
      <c r="F38" s="201"/>
      <c r="G38" s="202"/>
      <c r="H38" s="73"/>
      <c r="I38" s="74"/>
      <c r="J38" s="92">
        <f t="shared" si="0"/>
        <v>0</v>
      </c>
      <c r="K38" s="76"/>
      <c r="L38" s="76"/>
      <c r="M38" s="76"/>
      <c r="N38" s="76"/>
      <c r="O38" s="90">
        <f t="shared" si="1"/>
        <v>0</v>
      </c>
      <c r="P38" s="124" t="str">
        <f t="shared" si="3"/>
        <v/>
      </c>
      <c r="Q38" s="96"/>
      <c r="R38" s="39">
        <f t="shared" si="2"/>
        <v>0</v>
      </c>
    </row>
    <row r="39" spans="1:18" s="26" customFormat="1" ht="27" customHeight="1" x14ac:dyDescent="0.2">
      <c r="A39" s="198"/>
      <c r="B39" s="201"/>
      <c r="C39" s="201"/>
      <c r="D39" s="201"/>
      <c r="E39" s="201"/>
      <c r="F39" s="201"/>
      <c r="G39" s="202"/>
      <c r="H39" s="73"/>
      <c r="I39" s="74"/>
      <c r="J39" s="92">
        <f t="shared" si="0"/>
        <v>0</v>
      </c>
      <c r="K39" s="76"/>
      <c r="L39" s="76"/>
      <c r="M39" s="76"/>
      <c r="N39" s="76"/>
      <c r="O39" s="90">
        <f t="shared" si="1"/>
        <v>0</v>
      </c>
      <c r="P39" s="124" t="str">
        <f t="shared" si="3"/>
        <v/>
      </c>
      <c r="Q39" s="96"/>
      <c r="R39" s="39">
        <f t="shared" si="2"/>
        <v>0</v>
      </c>
    </row>
    <row r="40" spans="1:18" s="26" customFormat="1" ht="27" customHeight="1" x14ac:dyDescent="0.2">
      <c r="A40" s="198"/>
      <c r="B40" s="201"/>
      <c r="C40" s="201"/>
      <c r="D40" s="201"/>
      <c r="E40" s="201"/>
      <c r="F40" s="201"/>
      <c r="G40" s="202"/>
      <c r="H40" s="73"/>
      <c r="I40" s="74"/>
      <c r="J40" s="92">
        <f t="shared" si="0"/>
        <v>0</v>
      </c>
      <c r="K40" s="76"/>
      <c r="L40" s="76"/>
      <c r="M40" s="76"/>
      <c r="N40" s="76"/>
      <c r="O40" s="90">
        <f t="shared" si="1"/>
        <v>0</v>
      </c>
      <c r="P40" s="124" t="str">
        <f t="shared" si="3"/>
        <v/>
      </c>
      <c r="Q40" s="96"/>
      <c r="R40" s="39">
        <f t="shared" si="2"/>
        <v>0</v>
      </c>
    </row>
    <row r="41" spans="1:18" s="26" customFormat="1" ht="27" customHeight="1" x14ac:dyDescent="0.2">
      <c r="A41" s="198"/>
      <c r="B41" s="201"/>
      <c r="C41" s="201"/>
      <c r="D41" s="201"/>
      <c r="E41" s="201"/>
      <c r="F41" s="201"/>
      <c r="G41" s="202"/>
      <c r="H41" s="73"/>
      <c r="I41" s="74"/>
      <c r="J41" s="92">
        <f t="shared" si="0"/>
        <v>0</v>
      </c>
      <c r="K41" s="76"/>
      <c r="L41" s="76"/>
      <c r="M41" s="76"/>
      <c r="N41" s="76"/>
      <c r="O41" s="90">
        <f t="shared" si="1"/>
        <v>0</v>
      </c>
      <c r="P41" s="124" t="str">
        <f t="shared" si="3"/>
        <v/>
      </c>
      <c r="Q41" s="96"/>
      <c r="R41" s="39">
        <f t="shared" si="2"/>
        <v>0</v>
      </c>
    </row>
    <row r="42" spans="1:18" s="26" customFormat="1" ht="27" customHeight="1" x14ac:dyDescent="0.2">
      <c r="A42" s="198"/>
      <c r="B42" s="201"/>
      <c r="C42" s="201"/>
      <c r="D42" s="201"/>
      <c r="E42" s="201"/>
      <c r="F42" s="201"/>
      <c r="G42" s="202"/>
      <c r="H42" s="73"/>
      <c r="I42" s="74"/>
      <c r="J42" s="92">
        <f t="shared" si="0"/>
        <v>0</v>
      </c>
      <c r="K42" s="76"/>
      <c r="L42" s="76"/>
      <c r="M42" s="76"/>
      <c r="N42" s="76"/>
      <c r="O42" s="90">
        <f t="shared" si="1"/>
        <v>0</v>
      </c>
      <c r="P42" s="124" t="str">
        <f t="shared" si="3"/>
        <v/>
      </c>
      <c r="Q42" s="96"/>
      <c r="R42" s="39">
        <f t="shared" si="2"/>
        <v>0</v>
      </c>
    </row>
    <row r="43" spans="1:18" s="26" customFormat="1" ht="27" customHeight="1" x14ac:dyDescent="0.2">
      <c r="A43" s="198"/>
      <c r="B43" s="201"/>
      <c r="C43" s="201"/>
      <c r="D43" s="201"/>
      <c r="E43" s="201"/>
      <c r="F43" s="201"/>
      <c r="G43" s="202"/>
      <c r="H43" s="73"/>
      <c r="I43" s="74"/>
      <c r="J43" s="92">
        <f t="shared" si="0"/>
        <v>0</v>
      </c>
      <c r="K43" s="76"/>
      <c r="L43" s="76"/>
      <c r="M43" s="76"/>
      <c r="N43" s="76"/>
      <c r="O43" s="90">
        <f t="shared" si="1"/>
        <v>0</v>
      </c>
      <c r="P43" s="124" t="str">
        <f t="shared" si="3"/>
        <v/>
      </c>
      <c r="Q43" s="96"/>
      <c r="R43" s="39">
        <f t="shared" si="2"/>
        <v>0</v>
      </c>
    </row>
    <row r="44" spans="1:18" s="26" customFormat="1" ht="27" customHeight="1" x14ac:dyDescent="0.2">
      <c r="A44" s="198"/>
      <c r="B44" s="201"/>
      <c r="C44" s="201"/>
      <c r="D44" s="201"/>
      <c r="E44" s="201"/>
      <c r="F44" s="201"/>
      <c r="G44" s="202"/>
      <c r="H44" s="73"/>
      <c r="I44" s="74"/>
      <c r="J44" s="92">
        <f t="shared" si="0"/>
        <v>0</v>
      </c>
      <c r="K44" s="76"/>
      <c r="L44" s="76"/>
      <c r="M44" s="76"/>
      <c r="N44" s="76"/>
      <c r="O44" s="90">
        <f t="shared" si="1"/>
        <v>0</v>
      </c>
      <c r="P44" s="124" t="str">
        <f t="shared" si="3"/>
        <v/>
      </c>
      <c r="Q44" s="96"/>
      <c r="R44" s="39">
        <f t="shared" si="2"/>
        <v>0</v>
      </c>
    </row>
    <row r="45" spans="1:18" s="26" customFormat="1" ht="27" customHeight="1" x14ac:dyDescent="0.2">
      <c r="A45" s="198"/>
      <c r="B45" s="201"/>
      <c r="C45" s="201"/>
      <c r="D45" s="201"/>
      <c r="E45" s="201"/>
      <c r="F45" s="201"/>
      <c r="G45" s="202"/>
      <c r="H45" s="73"/>
      <c r="I45" s="74"/>
      <c r="J45" s="92">
        <f t="shared" si="0"/>
        <v>0</v>
      </c>
      <c r="K45" s="76"/>
      <c r="L45" s="76"/>
      <c r="M45" s="76"/>
      <c r="N45" s="76"/>
      <c r="O45" s="90">
        <f t="shared" si="1"/>
        <v>0</v>
      </c>
      <c r="P45" s="124" t="str">
        <f t="shared" si="3"/>
        <v/>
      </c>
      <c r="Q45" s="96"/>
      <c r="R45" s="39">
        <f t="shared" si="2"/>
        <v>0</v>
      </c>
    </row>
    <row r="46" spans="1:18" s="26" customFormat="1" ht="27" customHeight="1" x14ac:dyDescent="0.2">
      <c r="A46" s="198"/>
      <c r="B46" s="201"/>
      <c r="C46" s="201"/>
      <c r="D46" s="201"/>
      <c r="E46" s="201"/>
      <c r="F46" s="201"/>
      <c r="G46" s="202"/>
      <c r="H46" s="73"/>
      <c r="I46" s="74"/>
      <c r="J46" s="92">
        <f t="shared" si="0"/>
        <v>0</v>
      </c>
      <c r="K46" s="76"/>
      <c r="L46" s="76"/>
      <c r="M46" s="76"/>
      <c r="N46" s="76"/>
      <c r="O46" s="90">
        <f t="shared" si="1"/>
        <v>0</v>
      </c>
      <c r="P46" s="124" t="str">
        <f t="shared" si="3"/>
        <v/>
      </c>
      <c r="Q46" s="96"/>
      <c r="R46" s="39">
        <f t="shared" si="2"/>
        <v>0</v>
      </c>
    </row>
    <row r="47" spans="1:18" s="26" customFormat="1" ht="27" customHeight="1" x14ac:dyDescent="0.2">
      <c r="A47" s="198"/>
      <c r="B47" s="201"/>
      <c r="C47" s="201"/>
      <c r="D47" s="201"/>
      <c r="E47" s="201"/>
      <c r="F47" s="201"/>
      <c r="G47" s="202"/>
      <c r="H47" s="73"/>
      <c r="I47" s="74"/>
      <c r="J47" s="92">
        <f t="shared" si="0"/>
        <v>0</v>
      </c>
      <c r="K47" s="76"/>
      <c r="L47" s="76"/>
      <c r="M47" s="76"/>
      <c r="N47" s="76"/>
      <c r="O47" s="90">
        <f t="shared" si="1"/>
        <v>0</v>
      </c>
      <c r="P47" s="124" t="str">
        <f t="shared" si="3"/>
        <v/>
      </c>
      <c r="Q47" s="96"/>
      <c r="R47" s="39">
        <f t="shared" si="2"/>
        <v>0</v>
      </c>
    </row>
    <row r="48" spans="1:18" s="26" customFormat="1" ht="27" customHeight="1" x14ac:dyDescent="0.2">
      <c r="A48" s="198"/>
      <c r="B48" s="201"/>
      <c r="C48" s="201"/>
      <c r="D48" s="201"/>
      <c r="E48" s="201"/>
      <c r="F48" s="201"/>
      <c r="G48" s="202"/>
      <c r="H48" s="73"/>
      <c r="I48" s="74"/>
      <c r="J48" s="92">
        <f t="shared" si="0"/>
        <v>0</v>
      </c>
      <c r="K48" s="76"/>
      <c r="L48" s="76"/>
      <c r="M48" s="76"/>
      <c r="N48" s="76"/>
      <c r="O48" s="90">
        <f t="shared" si="1"/>
        <v>0</v>
      </c>
      <c r="P48" s="124" t="str">
        <f t="shared" si="3"/>
        <v/>
      </c>
      <c r="Q48" s="96"/>
      <c r="R48" s="39">
        <f t="shared" si="2"/>
        <v>0</v>
      </c>
    </row>
    <row r="49" spans="1:18" s="26" customFormat="1" ht="27" customHeight="1" x14ac:dyDescent="0.2">
      <c r="A49" s="198"/>
      <c r="B49" s="201"/>
      <c r="C49" s="201"/>
      <c r="D49" s="201"/>
      <c r="E49" s="201"/>
      <c r="F49" s="201"/>
      <c r="G49" s="202"/>
      <c r="H49" s="73"/>
      <c r="I49" s="74"/>
      <c r="J49" s="92">
        <f t="shared" si="0"/>
        <v>0</v>
      </c>
      <c r="K49" s="76"/>
      <c r="L49" s="76"/>
      <c r="M49" s="76"/>
      <c r="N49" s="76"/>
      <c r="O49" s="90">
        <f t="shared" si="1"/>
        <v>0</v>
      </c>
      <c r="P49" s="124" t="str">
        <f t="shared" si="3"/>
        <v/>
      </c>
      <c r="Q49" s="96"/>
      <c r="R49" s="39">
        <f t="shared" si="2"/>
        <v>0</v>
      </c>
    </row>
    <row r="50" spans="1:18" s="26" customFormat="1" ht="27" customHeight="1" x14ac:dyDescent="0.2">
      <c r="A50" s="198"/>
      <c r="B50" s="201"/>
      <c r="C50" s="201"/>
      <c r="D50" s="201"/>
      <c r="E50" s="201"/>
      <c r="F50" s="201"/>
      <c r="G50" s="202"/>
      <c r="H50" s="73"/>
      <c r="I50" s="74"/>
      <c r="J50" s="92">
        <f t="shared" si="0"/>
        <v>0</v>
      </c>
      <c r="K50" s="76"/>
      <c r="L50" s="76"/>
      <c r="M50" s="76"/>
      <c r="N50" s="76"/>
      <c r="O50" s="90">
        <f t="shared" si="1"/>
        <v>0</v>
      </c>
      <c r="P50" s="124" t="str">
        <f t="shared" si="3"/>
        <v/>
      </c>
      <c r="Q50" s="96"/>
      <c r="R50" s="39">
        <f t="shared" si="2"/>
        <v>0</v>
      </c>
    </row>
    <row r="51" spans="1:18" s="26" customFormat="1" ht="27" customHeight="1" x14ac:dyDescent="0.2">
      <c r="A51" s="198"/>
      <c r="B51" s="201"/>
      <c r="C51" s="201"/>
      <c r="D51" s="201"/>
      <c r="E51" s="201"/>
      <c r="F51" s="201"/>
      <c r="G51" s="202"/>
      <c r="H51" s="73"/>
      <c r="I51" s="74"/>
      <c r="J51" s="92">
        <f t="shared" si="0"/>
        <v>0</v>
      </c>
      <c r="K51" s="76"/>
      <c r="L51" s="76"/>
      <c r="M51" s="76"/>
      <c r="N51" s="76"/>
      <c r="O51" s="90">
        <f t="shared" si="1"/>
        <v>0</v>
      </c>
      <c r="P51" s="124" t="str">
        <f t="shared" si="3"/>
        <v/>
      </c>
      <c r="Q51" s="96"/>
      <c r="R51" s="39">
        <f t="shared" si="2"/>
        <v>0</v>
      </c>
    </row>
    <row r="52" spans="1:18" s="26" customFormat="1" ht="27" customHeight="1" x14ac:dyDescent="0.2">
      <c r="A52" s="198"/>
      <c r="B52" s="201"/>
      <c r="C52" s="201"/>
      <c r="D52" s="201"/>
      <c r="E52" s="201"/>
      <c r="F52" s="201"/>
      <c r="G52" s="202"/>
      <c r="H52" s="73"/>
      <c r="I52" s="74"/>
      <c r="J52" s="92">
        <f t="shared" si="0"/>
        <v>0</v>
      </c>
      <c r="K52" s="76"/>
      <c r="L52" s="76"/>
      <c r="M52" s="76"/>
      <c r="N52" s="76"/>
      <c r="O52" s="90">
        <f t="shared" si="1"/>
        <v>0</v>
      </c>
      <c r="P52" s="124" t="str">
        <f t="shared" si="3"/>
        <v/>
      </c>
      <c r="Q52" s="96"/>
      <c r="R52" s="39">
        <f t="shared" si="2"/>
        <v>0</v>
      </c>
    </row>
    <row r="53" spans="1:18" s="26" customFormat="1" ht="27" customHeight="1" x14ac:dyDescent="0.2">
      <c r="A53" s="198"/>
      <c r="B53" s="201"/>
      <c r="C53" s="201"/>
      <c r="D53" s="201"/>
      <c r="E53" s="201"/>
      <c r="F53" s="201"/>
      <c r="G53" s="202"/>
      <c r="H53" s="73"/>
      <c r="I53" s="74"/>
      <c r="J53" s="92">
        <f t="shared" si="0"/>
        <v>0</v>
      </c>
      <c r="K53" s="76"/>
      <c r="L53" s="76"/>
      <c r="M53" s="76"/>
      <c r="N53" s="76"/>
      <c r="O53" s="90">
        <f t="shared" si="1"/>
        <v>0</v>
      </c>
      <c r="P53" s="124" t="str">
        <f t="shared" si="3"/>
        <v/>
      </c>
      <c r="Q53" s="96"/>
      <c r="R53" s="39">
        <f t="shared" si="2"/>
        <v>0</v>
      </c>
    </row>
    <row r="54" spans="1:18" s="26" customFormat="1" ht="27" customHeight="1" x14ac:dyDescent="0.2">
      <c r="A54" s="198"/>
      <c r="B54" s="201"/>
      <c r="C54" s="201"/>
      <c r="D54" s="201"/>
      <c r="E54" s="201"/>
      <c r="F54" s="201"/>
      <c r="G54" s="202"/>
      <c r="H54" s="73"/>
      <c r="I54" s="74"/>
      <c r="J54" s="92">
        <f t="shared" si="0"/>
        <v>0</v>
      </c>
      <c r="K54" s="76"/>
      <c r="L54" s="76"/>
      <c r="M54" s="76"/>
      <c r="N54" s="76"/>
      <c r="O54" s="90">
        <f t="shared" si="1"/>
        <v>0</v>
      </c>
      <c r="P54" s="124" t="str">
        <f t="shared" si="3"/>
        <v/>
      </c>
      <c r="Q54" s="96"/>
      <c r="R54" s="39">
        <f t="shared" si="2"/>
        <v>0</v>
      </c>
    </row>
    <row r="55" spans="1:18" s="26" customFormat="1" ht="27" customHeight="1" x14ac:dyDescent="0.2">
      <c r="A55" s="198"/>
      <c r="B55" s="201"/>
      <c r="C55" s="201"/>
      <c r="D55" s="201"/>
      <c r="E55" s="201"/>
      <c r="F55" s="201"/>
      <c r="G55" s="202"/>
      <c r="H55" s="73"/>
      <c r="I55" s="74"/>
      <c r="J55" s="92">
        <f t="shared" si="0"/>
        <v>0</v>
      </c>
      <c r="K55" s="76"/>
      <c r="L55" s="76"/>
      <c r="M55" s="76"/>
      <c r="N55" s="76"/>
      <c r="O55" s="90">
        <f t="shared" si="1"/>
        <v>0</v>
      </c>
      <c r="P55" s="124" t="str">
        <f t="shared" si="3"/>
        <v/>
      </c>
      <c r="Q55" s="96"/>
      <c r="R55" s="39">
        <f t="shared" si="2"/>
        <v>0</v>
      </c>
    </row>
    <row r="56" spans="1:18" s="26" customFormat="1" ht="27" customHeight="1" x14ac:dyDescent="0.2">
      <c r="A56" s="198"/>
      <c r="B56" s="201"/>
      <c r="C56" s="201"/>
      <c r="D56" s="201"/>
      <c r="E56" s="201"/>
      <c r="F56" s="201"/>
      <c r="G56" s="202"/>
      <c r="H56" s="73"/>
      <c r="I56" s="74"/>
      <c r="J56" s="92">
        <f t="shared" si="0"/>
        <v>0</v>
      </c>
      <c r="K56" s="76"/>
      <c r="L56" s="76"/>
      <c r="M56" s="76"/>
      <c r="N56" s="76"/>
      <c r="O56" s="90">
        <f t="shared" si="1"/>
        <v>0</v>
      </c>
      <c r="P56" s="124" t="str">
        <f t="shared" si="3"/>
        <v/>
      </c>
      <c r="Q56" s="96"/>
      <c r="R56" s="39">
        <f t="shared" si="2"/>
        <v>0</v>
      </c>
    </row>
    <row r="57" spans="1:18" s="26" customFormat="1" ht="27" customHeight="1" x14ac:dyDescent="0.2">
      <c r="A57" s="198"/>
      <c r="B57" s="201"/>
      <c r="C57" s="201"/>
      <c r="D57" s="201"/>
      <c r="E57" s="201"/>
      <c r="F57" s="201"/>
      <c r="G57" s="202"/>
      <c r="H57" s="73"/>
      <c r="I57" s="74"/>
      <c r="J57" s="92">
        <f t="shared" si="0"/>
        <v>0</v>
      </c>
      <c r="K57" s="76"/>
      <c r="L57" s="76"/>
      <c r="M57" s="76"/>
      <c r="N57" s="76"/>
      <c r="O57" s="90">
        <f t="shared" si="1"/>
        <v>0</v>
      </c>
      <c r="P57" s="124" t="str">
        <f t="shared" si="3"/>
        <v/>
      </c>
      <c r="Q57" s="96"/>
      <c r="R57" s="39">
        <f t="shared" si="2"/>
        <v>0</v>
      </c>
    </row>
    <row r="58" spans="1:18" s="26" customFormat="1" ht="27" customHeight="1" x14ac:dyDescent="0.2">
      <c r="A58" s="198"/>
      <c r="B58" s="201"/>
      <c r="C58" s="201"/>
      <c r="D58" s="201"/>
      <c r="E58" s="201"/>
      <c r="F58" s="201"/>
      <c r="G58" s="202"/>
      <c r="H58" s="73"/>
      <c r="I58" s="74"/>
      <c r="J58" s="92">
        <f t="shared" si="0"/>
        <v>0</v>
      </c>
      <c r="K58" s="76"/>
      <c r="L58" s="76"/>
      <c r="M58" s="76"/>
      <c r="N58" s="76"/>
      <c r="O58" s="90">
        <f t="shared" si="1"/>
        <v>0</v>
      </c>
      <c r="P58" s="124" t="str">
        <f t="shared" si="3"/>
        <v/>
      </c>
      <c r="Q58" s="96"/>
      <c r="R58" s="39">
        <f t="shared" si="2"/>
        <v>0</v>
      </c>
    </row>
    <row r="59" spans="1:18" s="26" customFormat="1" ht="27" customHeight="1" x14ac:dyDescent="0.2">
      <c r="A59" s="198"/>
      <c r="B59" s="201"/>
      <c r="C59" s="201"/>
      <c r="D59" s="201"/>
      <c r="E59" s="201"/>
      <c r="F59" s="201"/>
      <c r="G59" s="202"/>
      <c r="H59" s="73"/>
      <c r="I59" s="74"/>
      <c r="J59" s="92">
        <f t="shared" si="0"/>
        <v>0</v>
      </c>
      <c r="K59" s="76"/>
      <c r="L59" s="76"/>
      <c r="M59" s="76"/>
      <c r="N59" s="76"/>
      <c r="O59" s="90">
        <f t="shared" si="1"/>
        <v>0</v>
      </c>
      <c r="P59" s="124" t="str">
        <f t="shared" si="3"/>
        <v/>
      </c>
      <c r="Q59" s="96"/>
      <c r="R59" s="39">
        <f t="shared" si="2"/>
        <v>0</v>
      </c>
    </row>
    <row r="60" spans="1:18" s="26" customFormat="1" ht="27" customHeight="1" x14ac:dyDescent="0.2">
      <c r="A60" s="198"/>
      <c r="B60" s="201"/>
      <c r="C60" s="201"/>
      <c r="D60" s="201"/>
      <c r="E60" s="201"/>
      <c r="F60" s="201"/>
      <c r="G60" s="202"/>
      <c r="H60" s="73"/>
      <c r="I60" s="74"/>
      <c r="J60" s="92">
        <f t="shared" si="0"/>
        <v>0</v>
      </c>
      <c r="K60" s="76"/>
      <c r="L60" s="76"/>
      <c r="M60" s="76"/>
      <c r="N60" s="76"/>
      <c r="O60" s="90">
        <f t="shared" si="1"/>
        <v>0</v>
      </c>
      <c r="P60" s="124" t="str">
        <f t="shared" si="3"/>
        <v/>
      </c>
      <c r="Q60" s="96"/>
      <c r="R60" s="39">
        <f t="shared" si="2"/>
        <v>0</v>
      </c>
    </row>
    <row r="61" spans="1:18" s="26" customFormat="1" ht="27" customHeight="1" x14ac:dyDescent="0.2">
      <c r="A61" s="198"/>
      <c r="B61" s="201"/>
      <c r="C61" s="201"/>
      <c r="D61" s="201"/>
      <c r="E61" s="201"/>
      <c r="F61" s="201"/>
      <c r="G61" s="202"/>
      <c r="H61" s="73"/>
      <c r="I61" s="74"/>
      <c r="J61" s="92">
        <f t="shared" si="0"/>
        <v>0</v>
      </c>
      <c r="K61" s="76"/>
      <c r="L61" s="76"/>
      <c r="M61" s="76"/>
      <c r="N61" s="76"/>
      <c r="O61" s="90">
        <f t="shared" si="1"/>
        <v>0</v>
      </c>
      <c r="P61" s="124" t="str">
        <f t="shared" si="3"/>
        <v/>
      </c>
      <c r="Q61" s="96"/>
      <c r="R61" s="39">
        <f t="shared" si="2"/>
        <v>0</v>
      </c>
    </row>
    <row r="62" spans="1:18" s="26" customFormat="1" ht="27" customHeight="1" x14ac:dyDescent="0.2">
      <c r="A62" s="198"/>
      <c r="B62" s="201"/>
      <c r="C62" s="201"/>
      <c r="D62" s="201"/>
      <c r="E62" s="201"/>
      <c r="F62" s="201"/>
      <c r="G62" s="202"/>
      <c r="H62" s="73"/>
      <c r="I62" s="74"/>
      <c r="J62" s="92">
        <f t="shared" si="0"/>
        <v>0</v>
      </c>
      <c r="K62" s="76"/>
      <c r="L62" s="76"/>
      <c r="M62" s="76"/>
      <c r="N62" s="76"/>
      <c r="O62" s="90">
        <f t="shared" si="1"/>
        <v>0</v>
      </c>
      <c r="P62" s="124" t="str">
        <f t="shared" si="3"/>
        <v/>
      </c>
      <c r="Q62" s="96"/>
      <c r="R62" s="39">
        <f t="shared" si="2"/>
        <v>0</v>
      </c>
    </row>
    <row r="63" spans="1:18" s="26" customFormat="1" ht="27" customHeight="1" x14ac:dyDescent="0.2">
      <c r="A63" s="198"/>
      <c r="B63" s="201"/>
      <c r="C63" s="201"/>
      <c r="D63" s="201"/>
      <c r="E63" s="201"/>
      <c r="F63" s="201"/>
      <c r="G63" s="202"/>
      <c r="H63" s="73"/>
      <c r="I63" s="74"/>
      <c r="J63" s="92">
        <f t="shared" si="0"/>
        <v>0</v>
      </c>
      <c r="K63" s="76"/>
      <c r="L63" s="76"/>
      <c r="M63" s="76"/>
      <c r="N63" s="76"/>
      <c r="O63" s="90">
        <f t="shared" si="1"/>
        <v>0</v>
      </c>
      <c r="P63" s="124" t="str">
        <f t="shared" si="3"/>
        <v/>
      </c>
      <c r="Q63" s="96"/>
      <c r="R63" s="39">
        <f t="shared" si="2"/>
        <v>0</v>
      </c>
    </row>
    <row r="64" spans="1:18" s="26" customFormat="1" ht="27" customHeight="1" x14ac:dyDescent="0.2">
      <c r="A64" s="198"/>
      <c r="B64" s="201"/>
      <c r="C64" s="201"/>
      <c r="D64" s="201"/>
      <c r="E64" s="201"/>
      <c r="F64" s="201"/>
      <c r="G64" s="202"/>
      <c r="H64" s="73"/>
      <c r="I64" s="74"/>
      <c r="J64" s="92">
        <f t="shared" si="0"/>
        <v>0</v>
      </c>
      <c r="K64" s="76"/>
      <c r="L64" s="76"/>
      <c r="M64" s="76"/>
      <c r="N64" s="76"/>
      <c r="O64" s="90">
        <f t="shared" si="1"/>
        <v>0</v>
      </c>
      <c r="P64" s="124" t="str">
        <f t="shared" si="3"/>
        <v/>
      </c>
      <c r="Q64" s="96"/>
      <c r="R64" s="39">
        <f t="shared" si="2"/>
        <v>0</v>
      </c>
    </row>
    <row r="65" spans="1:18" s="26" customFormat="1" ht="27" customHeight="1" x14ac:dyDescent="0.2">
      <c r="A65" s="198"/>
      <c r="B65" s="201"/>
      <c r="C65" s="201"/>
      <c r="D65" s="201"/>
      <c r="E65" s="201"/>
      <c r="F65" s="201"/>
      <c r="G65" s="202"/>
      <c r="H65" s="73"/>
      <c r="I65" s="74"/>
      <c r="J65" s="92">
        <f t="shared" si="0"/>
        <v>0</v>
      </c>
      <c r="K65" s="76"/>
      <c r="L65" s="76"/>
      <c r="M65" s="76"/>
      <c r="N65" s="76"/>
      <c r="O65" s="90">
        <f t="shared" si="1"/>
        <v>0</v>
      </c>
      <c r="P65" s="124" t="str">
        <f t="shared" si="3"/>
        <v/>
      </c>
      <c r="Q65" s="96"/>
      <c r="R65" s="39">
        <f t="shared" si="2"/>
        <v>0</v>
      </c>
    </row>
    <row r="66" spans="1:18" s="26" customFormat="1" ht="12" customHeight="1" x14ac:dyDescent="0.2">
      <c r="A66" s="17"/>
      <c r="B66" s="17"/>
      <c r="C66" s="17"/>
      <c r="D66" s="17"/>
      <c r="E66" s="17"/>
      <c r="F66" s="17"/>
      <c r="G66" s="17"/>
    </row>
    <row r="67" spans="1:18" s="26" customFormat="1" ht="12" customHeight="1" x14ac:dyDescent="0.2">
      <c r="A67" s="17"/>
      <c r="B67" s="17"/>
      <c r="C67" s="17"/>
      <c r="D67" s="17"/>
      <c r="E67" s="17"/>
      <c r="F67" s="17"/>
      <c r="G67" s="17"/>
    </row>
    <row r="68" spans="1:18" s="26" customFormat="1" ht="12" customHeight="1" x14ac:dyDescent="0.2">
      <c r="A68" s="17"/>
      <c r="B68" s="17"/>
      <c r="C68" s="17"/>
      <c r="D68" s="17"/>
      <c r="E68" s="17"/>
      <c r="F68" s="17"/>
      <c r="G68" s="17"/>
    </row>
    <row r="69" spans="1:18" s="26" customFormat="1" ht="12" customHeight="1" x14ac:dyDescent="0.2">
      <c r="A69" s="17"/>
      <c r="B69" s="17"/>
      <c r="C69" s="17"/>
      <c r="D69" s="17"/>
      <c r="E69" s="17"/>
      <c r="F69" s="17"/>
      <c r="G69" s="17"/>
      <c r="L69" s="1"/>
    </row>
    <row r="70" spans="1:18" s="26" customFormat="1" ht="12" customHeight="1" x14ac:dyDescent="0.2">
      <c r="A70" s="17"/>
      <c r="B70" s="17"/>
      <c r="C70" s="17"/>
      <c r="D70" s="17"/>
      <c r="E70" s="17"/>
      <c r="F70" s="17"/>
      <c r="G70" s="17"/>
    </row>
    <row r="71" spans="1:18" s="26" customFormat="1" ht="12" customHeight="1" x14ac:dyDescent="0.2">
      <c r="A71" s="17"/>
      <c r="B71" s="17"/>
      <c r="C71" s="17"/>
      <c r="D71" s="17"/>
      <c r="E71" s="17"/>
      <c r="F71" s="17"/>
      <c r="G71" s="17"/>
    </row>
    <row r="72" spans="1:18" s="26" customFormat="1" ht="12" customHeight="1" x14ac:dyDescent="0.2">
      <c r="A72" s="17"/>
      <c r="B72" s="17"/>
      <c r="C72" s="17"/>
      <c r="D72" s="17"/>
      <c r="E72" s="17"/>
      <c r="F72" s="17"/>
      <c r="G72" s="17"/>
    </row>
    <row r="73" spans="1:18" s="26" customFormat="1" ht="12" customHeight="1" x14ac:dyDescent="0.2">
      <c r="A73" s="17"/>
      <c r="B73" s="17"/>
      <c r="C73" s="17"/>
      <c r="D73" s="17"/>
      <c r="E73" s="17"/>
      <c r="F73" s="17"/>
      <c r="G73" s="17"/>
    </row>
    <row r="74" spans="1:18" s="27" customFormat="1" ht="12.6" customHeight="1" x14ac:dyDescent="0.2">
      <c r="A74" s="20"/>
      <c r="B74" s="20"/>
      <c r="C74" s="20"/>
      <c r="D74" s="20"/>
      <c r="E74" s="20"/>
      <c r="F74" s="20"/>
      <c r="G74" s="20"/>
    </row>
    <row r="75" spans="1:18" s="27" customFormat="1" ht="12.6" customHeight="1" x14ac:dyDescent="0.2">
      <c r="A75" s="20"/>
      <c r="B75" s="20"/>
      <c r="C75" s="20"/>
      <c r="D75" s="20"/>
      <c r="E75" s="20"/>
      <c r="F75" s="20"/>
      <c r="G75" s="20"/>
    </row>
    <row r="76" spans="1:18" s="27" customFormat="1" ht="12.6" customHeight="1" x14ac:dyDescent="0.2">
      <c r="A76" s="20"/>
      <c r="B76" s="20"/>
      <c r="C76" s="20"/>
      <c r="D76" s="20"/>
      <c r="E76" s="20"/>
      <c r="F76" s="20"/>
      <c r="G76" s="20"/>
    </row>
    <row r="77" spans="1:18" s="27" customFormat="1" ht="12.6" customHeight="1" x14ac:dyDescent="0.2">
      <c r="A77" s="20"/>
      <c r="B77" s="20"/>
      <c r="C77" s="20"/>
      <c r="D77" s="20"/>
      <c r="E77" s="20"/>
      <c r="F77" s="20"/>
      <c r="G77" s="20"/>
    </row>
    <row r="78" spans="1:18" s="27" customFormat="1" ht="12.6" customHeight="1" x14ac:dyDescent="0.2">
      <c r="A78" s="20"/>
      <c r="B78" s="20"/>
      <c r="C78" s="20"/>
      <c r="D78" s="20"/>
      <c r="E78" s="20"/>
      <c r="F78" s="20"/>
      <c r="G78" s="20"/>
    </row>
    <row r="79" spans="1:18" s="27" customFormat="1" ht="12.6" customHeight="1" x14ac:dyDescent="0.2">
      <c r="A79" s="2"/>
      <c r="B79" s="2"/>
      <c r="C79" s="2"/>
      <c r="D79" s="2"/>
      <c r="E79" s="2"/>
      <c r="F79" s="21"/>
      <c r="G79" s="21"/>
    </row>
    <row r="80" spans="1:18" s="27" customFormat="1" ht="12.6" customHeight="1" x14ac:dyDescent="0.2">
      <c r="A80" s="2"/>
      <c r="B80" s="2"/>
      <c r="C80" s="2"/>
      <c r="D80" s="2"/>
      <c r="E80" s="2"/>
      <c r="F80" s="21"/>
      <c r="G80" s="21"/>
    </row>
    <row r="81" spans="1:7" s="27" customFormat="1" ht="12.6" customHeight="1" x14ac:dyDescent="0.2">
      <c r="A81" s="2"/>
      <c r="B81" s="2"/>
      <c r="C81" s="2"/>
      <c r="D81" s="2"/>
      <c r="E81" s="2"/>
      <c r="F81" s="21"/>
      <c r="G81" s="21"/>
    </row>
    <row r="82" spans="1:7" s="26" customFormat="1" x14ac:dyDescent="0.2">
      <c r="A82" s="17"/>
      <c r="B82" s="17"/>
      <c r="C82" s="17"/>
      <c r="D82" s="17"/>
      <c r="E82" s="17"/>
      <c r="F82" s="17"/>
      <c r="G82" s="17"/>
    </row>
    <row r="83" spans="1:7" s="26" customFormat="1" ht="29.25" customHeight="1" x14ac:dyDescent="0.2">
      <c r="A83" s="17"/>
      <c r="B83" s="17"/>
      <c r="C83" s="17"/>
      <c r="D83" s="17"/>
      <c r="E83" s="17"/>
      <c r="F83" s="17"/>
      <c r="G83" s="17"/>
    </row>
    <row r="84" spans="1:7" s="26" customFormat="1" x14ac:dyDescent="0.2">
      <c r="A84" s="17"/>
      <c r="B84" s="17"/>
      <c r="C84" s="17"/>
      <c r="D84" s="17"/>
      <c r="E84" s="17"/>
      <c r="F84" s="17"/>
      <c r="G84" s="17"/>
    </row>
    <row r="85" spans="1:7" s="26" customFormat="1" x14ac:dyDescent="0.2">
      <c r="A85" s="17"/>
      <c r="B85" s="17"/>
      <c r="C85" s="17"/>
      <c r="D85" s="17"/>
      <c r="E85" s="17"/>
      <c r="F85" s="17"/>
      <c r="G85" s="17"/>
    </row>
    <row r="86" spans="1:7" s="26" customFormat="1" ht="13.5" customHeight="1" x14ac:dyDescent="0.2">
      <c r="A86" s="17"/>
      <c r="B86" s="17"/>
      <c r="C86" s="17"/>
      <c r="D86" s="17"/>
      <c r="E86" s="17"/>
      <c r="F86" s="17"/>
      <c r="G86" s="17"/>
    </row>
    <row r="87" spans="1:7" s="26" customFormat="1" x14ac:dyDescent="0.2">
      <c r="A87" s="17"/>
      <c r="B87" s="17"/>
      <c r="C87" s="17"/>
      <c r="D87" s="17"/>
      <c r="E87" s="17"/>
      <c r="F87" s="17"/>
      <c r="G87" s="17"/>
    </row>
    <row r="88" spans="1:7" s="26" customFormat="1" x14ac:dyDescent="0.2">
      <c r="A88" s="17"/>
      <c r="B88" s="17"/>
      <c r="C88" s="17"/>
      <c r="D88" s="17"/>
      <c r="E88" s="17"/>
      <c r="F88" s="17"/>
      <c r="G88" s="17"/>
    </row>
    <row r="89" spans="1:7" s="26" customFormat="1" ht="20.100000000000001" customHeight="1" x14ac:dyDescent="0.2">
      <c r="A89" s="17"/>
      <c r="B89" s="17"/>
      <c r="C89" s="17"/>
      <c r="D89" s="17"/>
      <c r="E89" s="17"/>
      <c r="F89" s="17"/>
      <c r="G89" s="17"/>
    </row>
    <row r="90" spans="1:7" s="26" customFormat="1" ht="20.100000000000001" customHeight="1" x14ac:dyDescent="0.2">
      <c r="A90" s="17"/>
      <c r="B90" s="17"/>
      <c r="C90" s="17"/>
      <c r="D90" s="17"/>
      <c r="E90" s="17"/>
      <c r="F90" s="17"/>
      <c r="G90" s="17"/>
    </row>
    <row r="91" spans="1:7" s="26" customFormat="1" ht="20.100000000000001" customHeight="1" x14ac:dyDescent="0.2">
      <c r="A91" s="17"/>
      <c r="B91" s="17"/>
      <c r="C91" s="17"/>
      <c r="D91" s="17"/>
      <c r="E91" s="17"/>
      <c r="F91" s="17"/>
      <c r="G91" s="17"/>
    </row>
    <row r="92" spans="1:7" s="26" customFormat="1" ht="20.100000000000001" customHeight="1" x14ac:dyDescent="0.2">
      <c r="A92" s="17"/>
      <c r="B92" s="17"/>
      <c r="C92" s="17"/>
      <c r="D92" s="17"/>
      <c r="E92" s="17"/>
      <c r="F92" s="17"/>
      <c r="G92" s="17"/>
    </row>
    <row r="93" spans="1:7" s="26" customFormat="1" ht="20.100000000000001" customHeight="1" x14ac:dyDescent="0.2">
      <c r="A93" s="17"/>
      <c r="B93" s="17"/>
      <c r="C93" s="17"/>
      <c r="D93" s="17"/>
      <c r="E93" s="17"/>
      <c r="F93" s="17"/>
      <c r="G93" s="17"/>
    </row>
    <row r="94" spans="1:7" s="26" customFormat="1" ht="20.100000000000001" customHeight="1" x14ac:dyDescent="0.2">
      <c r="A94" s="17"/>
      <c r="B94" s="17"/>
      <c r="C94" s="17"/>
      <c r="D94" s="17"/>
      <c r="E94" s="17"/>
      <c r="F94" s="17"/>
      <c r="G94" s="17"/>
    </row>
    <row r="95" spans="1:7" s="26" customFormat="1" ht="20.100000000000001" customHeight="1" x14ac:dyDescent="0.2">
      <c r="A95" s="17"/>
      <c r="B95" s="17"/>
      <c r="C95" s="17"/>
      <c r="D95" s="17"/>
      <c r="E95" s="17"/>
      <c r="F95" s="17"/>
      <c r="G95" s="17"/>
    </row>
    <row r="96" spans="1:7" s="26" customFormat="1" ht="20.100000000000001" customHeight="1" x14ac:dyDescent="0.2">
      <c r="A96" s="17"/>
      <c r="B96" s="17"/>
      <c r="C96" s="17"/>
      <c r="D96" s="17"/>
      <c r="E96" s="17"/>
      <c r="F96" s="17"/>
      <c r="G96" s="17"/>
    </row>
    <row r="97" spans="1:7" s="26" customFormat="1" ht="20.100000000000001" customHeight="1" x14ac:dyDescent="0.2">
      <c r="A97" s="17"/>
      <c r="B97" s="17"/>
      <c r="C97" s="17"/>
      <c r="D97" s="17"/>
      <c r="E97" s="17"/>
      <c r="F97" s="17"/>
      <c r="G97" s="17"/>
    </row>
    <row r="98" spans="1:7" s="26" customFormat="1" ht="20.100000000000001" customHeight="1" x14ac:dyDescent="0.2">
      <c r="A98" s="17"/>
      <c r="B98" s="17"/>
      <c r="C98" s="17"/>
      <c r="D98" s="17"/>
      <c r="E98" s="17"/>
      <c r="F98" s="17"/>
      <c r="G98" s="17"/>
    </row>
    <row r="99" spans="1:7" s="26" customFormat="1" ht="20.100000000000001" customHeight="1" x14ac:dyDescent="0.2">
      <c r="A99" s="17"/>
      <c r="B99" s="17"/>
      <c r="C99" s="17"/>
      <c r="D99" s="17"/>
      <c r="E99" s="17"/>
      <c r="F99" s="17"/>
      <c r="G99" s="17"/>
    </row>
    <row r="100" spans="1:7" s="27" customFormat="1" ht="12.6" customHeight="1" x14ac:dyDescent="0.2">
      <c r="A100" s="20"/>
      <c r="B100" s="20"/>
      <c r="C100" s="20"/>
      <c r="D100" s="20"/>
      <c r="E100" s="20"/>
      <c r="F100" s="20"/>
      <c r="G100" s="20"/>
    </row>
    <row r="101" spans="1:7" s="27" customFormat="1" ht="12.6" customHeight="1" x14ac:dyDescent="0.2">
      <c r="A101" s="20"/>
      <c r="B101" s="20"/>
      <c r="C101" s="20"/>
      <c r="D101" s="20"/>
      <c r="E101" s="20"/>
      <c r="F101" s="20"/>
      <c r="G101" s="20"/>
    </row>
    <row r="102" spans="1:7" s="26" customFormat="1" ht="24.95" customHeight="1" x14ac:dyDescent="0.2">
      <c r="A102" s="22"/>
      <c r="B102" s="23"/>
      <c r="C102" s="23"/>
      <c r="D102" s="23"/>
      <c r="E102" s="23"/>
      <c r="F102" s="24"/>
      <c r="G102" s="24"/>
    </row>
    <row r="103" spans="1:7" s="26" customFormat="1" ht="24.95" customHeight="1" x14ac:dyDescent="0.2">
      <c r="A103" s="22"/>
      <c r="B103" s="23"/>
      <c r="C103" s="23"/>
      <c r="D103" s="23"/>
      <c r="E103" s="22"/>
      <c r="F103" s="24"/>
      <c r="G103" s="24"/>
    </row>
    <row r="104" spans="1:7" s="26" customFormat="1" ht="24.95" customHeight="1" x14ac:dyDescent="0.2">
      <c r="A104" s="22"/>
      <c r="B104" s="23"/>
      <c r="C104" s="23"/>
      <c r="D104" s="23"/>
      <c r="E104" s="22"/>
      <c r="F104" s="24"/>
      <c r="G104" s="24"/>
    </row>
  </sheetData>
  <sheetProtection password="CD91" sheet="1"/>
  <mergeCells count="53">
    <mergeCell ref="A61:G61"/>
    <mergeCell ref="A62:G62"/>
    <mergeCell ref="A63:G63"/>
    <mergeCell ref="A64:G64"/>
    <mergeCell ref="A65:G65"/>
    <mergeCell ref="A48:G48"/>
    <mergeCell ref="A60:G60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43:G43"/>
    <mergeCell ref="A44:G44"/>
    <mergeCell ref="A45:G45"/>
    <mergeCell ref="A46:G46"/>
    <mergeCell ref="A47:G47"/>
    <mergeCell ref="A38:G38"/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23:G23"/>
    <mergeCell ref="A24:G24"/>
    <mergeCell ref="A25:G25"/>
    <mergeCell ref="A26:G26"/>
    <mergeCell ref="A27:G27"/>
    <mergeCell ref="A18:G18"/>
    <mergeCell ref="A19:G19"/>
    <mergeCell ref="A20:G20"/>
    <mergeCell ref="A21:G21"/>
    <mergeCell ref="A22:G22"/>
    <mergeCell ref="H7:R7"/>
    <mergeCell ref="H13:R13"/>
    <mergeCell ref="A15:G15"/>
    <mergeCell ref="A16:G16"/>
    <mergeCell ref="A17:G17"/>
  </mergeCells>
  <pageMargins left="0.23622047244094491" right="0.15748031496062992" top="0.62992125984251968" bottom="0.47244094488188981" header="0.27559055118110237" footer="0.23622047244094491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P36"/>
  <sheetViews>
    <sheetView showGridLines="0" workbookViewId="0">
      <selection activeCell="G7" sqref="G7:J7"/>
    </sheetView>
  </sheetViews>
  <sheetFormatPr defaultRowHeight="12.75" x14ac:dyDescent="0.2"/>
  <cols>
    <col min="1" max="1" width="14.7109375" customWidth="1"/>
    <col min="3" max="3" width="6" customWidth="1"/>
    <col min="4" max="4" width="10.28515625" customWidth="1"/>
    <col min="5" max="5" width="16.85546875" customWidth="1"/>
    <col min="6" max="6" width="4.28515625" hidden="1" customWidth="1"/>
    <col min="7" max="7" width="19.5703125" customWidth="1"/>
    <col min="8" max="8" width="13.140625" customWidth="1"/>
    <col min="10" max="10" width="5.5703125" customWidth="1"/>
    <col min="11" max="11" width="4.140625" customWidth="1"/>
    <col min="13" max="13" width="4.85546875" customWidth="1"/>
    <col min="14" max="14" width="22.28515625" customWidth="1"/>
    <col min="15" max="15" width="12.140625" customWidth="1"/>
    <col min="16" max="16" width="21.85546875" customWidth="1"/>
  </cols>
  <sheetData>
    <row r="1" spans="1:16" x14ac:dyDescent="0.2">
      <c r="A1" s="14" t="s">
        <v>203</v>
      </c>
    </row>
    <row r="2" spans="1:16" x14ac:dyDescent="0.2">
      <c r="A2" s="30" t="s">
        <v>33</v>
      </c>
    </row>
    <row r="3" spans="1:16" ht="15.75" x14ac:dyDescent="0.25">
      <c r="A3" s="8"/>
      <c r="B3" s="8"/>
      <c r="C3" s="8"/>
      <c r="D3" s="8"/>
      <c r="E3" s="8"/>
      <c r="F3" s="8"/>
      <c r="G3" s="8"/>
      <c r="I3" s="1"/>
      <c r="J3" s="1"/>
      <c r="K3" s="1"/>
      <c r="L3" s="1"/>
      <c r="M3" s="1"/>
      <c r="N3" s="1"/>
      <c r="O3" s="1"/>
    </row>
    <row r="4" spans="1:16" x14ac:dyDescent="0.2">
      <c r="A4" s="203"/>
      <c r="B4" s="204"/>
      <c r="C4" s="204"/>
      <c r="D4" s="204"/>
      <c r="E4" s="204"/>
      <c r="F4" s="204"/>
      <c r="G4" s="204"/>
      <c r="H4" s="204"/>
      <c r="I4" s="204"/>
      <c r="J4" s="4"/>
      <c r="K4" s="4"/>
      <c r="L4" s="4"/>
      <c r="M4" s="4"/>
      <c r="N4" s="4"/>
      <c r="O4" s="4"/>
      <c r="P4" s="4"/>
    </row>
    <row r="5" spans="1:16" ht="13.5" thickBot="1" x14ac:dyDescent="0.25">
      <c r="A5" s="9"/>
      <c r="B5" s="10"/>
      <c r="C5" s="11"/>
      <c r="D5" s="12"/>
      <c r="E5" s="12"/>
      <c r="F5" s="12"/>
      <c r="G5" s="9"/>
      <c r="H5" s="9"/>
      <c r="I5" s="12"/>
      <c r="J5" s="12"/>
      <c r="K5" s="12"/>
      <c r="L5" s="9"/>
      <c r="M5" s="12"/>
      <c r="N5" s="12"/>
      <c r="O5" s="12"/>
      <c r="P5" s="13"/>
    </row>
    <row r="6" spans="1:16" ht="24" customHeight="1" thickBot="1" x14ac:dyDescent="0.25">
      <c r="A6" s="120" t="s">
        <v>7</v>
      </c>
      <c r="B6" s="205" t="s">
        <v>50</v>
      </c>
      <c r="C6" s="206"/>
      <c r="D6" s="206"/>
      <c r="E6" s="206"/>
      <c r="F6" s="207"/>
      <c r="G6" s="205" t="s">
        <v>0</v>
      </c>
      <c r="H6" s="206"/>
      <c r="I6" s="206"/>
      <c r="J6" s="207"/>
      <c r="K6" s="205" t="s">
        <v>1</v>
      </c>
      <c r="L6" s="220"/>
      <c r="M6" s="221"/>
      <c r="N6" s="122" t="s">
        <v>25</v>
      </c>
    </row>
    <row r="7" spans="1:16" ht="24.95" customHeight="1" thickBot="1" x14ac:dyDescent="0.25">
      <c r="A7" s="119">
        <v>2015</v>
      </c>
      <c r="B7" s="214">
        <f>Opr.výd.2015!R9</f>
        <v>0</v>
      </c>
      <c r="C7" s="215"/>
      <c r="D7" s="215"/>
      <c r="E7" s="216"/>
      <c r="F7" s="121"/>
      <c r="G7" s="211"/>
      <c r="H7" s="212"/>
      <c r="I7" s="212"/>
      <c r="J7" s="213"/>
      <c r="K7" s="222">
        <f>B7-G7</f>
        <v>0</v>
      </c>
      <c r="L7" s="223"/>
      <c r="M7" s="224"/>
      <c r="N7" s="123">
        <f>IF(B7=0,0,G7/B7)</f>
        <v>0</v>
      </c>
    </row>
    <row r="8" spans="1:16" ht="24.95" customHeight="1" thickBot="1" x14ac:dyDescent="0.25">
      <c r="A8" s="119" t="s">
        <v>28</v>
      </c>
      <c r="B8" s="208">
        <f>SUM(B7:F7)</f>
        <v>0</v>
      </c>
      <c r="C8" s="209"/>
      <c r="D8" s="209"/>
      <c r="E8" s="209"/>
      <c r="F8" s="210"/>
      <c r="G8" s="208">
        <f>SUM(G7:J7)</f>
        <v>0</v>
      </c>
      <c r="H8" s="209"/>
      <c r="I8" s="209"/>
      <c r="J8" s="210"/>
      <c r="K8" s="208">
        <f>B8-G8</f>
        <v>0</v>
      </c>
      <c r="L8" s="209"/>
      <c r="M8" s="210"/>
      <c r="N8" s="123">
        <f>IF(B8=0,0,G8/B8)</f>
        <v>0</v>
      </c>
    </row>
    <row r="9" spans="1:16" x14ac:dyDescent="0.2">
      <c r="A9" s="106"/>
      <c r="B9" s="219"/>
      <c r="C9" s="219"/>
      <c r="D9" s="219"/>
      <c r="E9" s="219"/>
      <c r="F9" s="219"/>
      <c r="G9" s="219"/>
      <c r="H9" s="219"/>
      <c r="I9" s="219"/>
      <c r="J9" s="219"/>
      <c r="K9" s="218"/>
      <c r="L9" s="218"/>
      <c r="M9" s="218"/>
      <c r="N9" s="109"/>
    </row>
    <row r="10" spans="1:16" x14ac:dyDescent="0.2">
      <c r="A10" s="106"/>
      <c r="B10" s="219"/>
      <c r="C10" s="219"/>
      <c r="D10" s="219"/>
      <c r="E10" s="219"/>
      <c r="F10" s="219"/>
      <c r="G10" s="219"/>
      <c r="H10" s="219"/>
      <c r="I10" s="219"/>
      <c r="J10" s="219"/>
      <c r="K10" s="218"/>
      <c r="L10" s="218"/>
      <c r="M10" s="218"/>
      <c r="N10" s="107"/>
    </row>
    <row r="11" spans="1:16" x14ac:dyDescent="0.2">
      <c r="A11" s="106"/>
      <c r="B11" s="219"/>
      <c r="C11" s="219"/>
      <c r="D11" s="219"/>
      <c r="E11" s="219"/>
      <c r="F11" s="219"/>
      <c r="G11" s="219"/>
      <c r="H11" s="219"/>
      <c r="I11" s="219"/>
      <c r="J11" s="219"/>
      <c r="K11" s="218"/>
      <c r="L11" s="218"/>
      <c r="M11" s="218"/>
      <c r="N11" s="107"/>
    </row>
    <row r="12" spans="1:16" x14ac:dyDescent="0.2">
      <c r="A12" s="106"/>
      <c r="B12" s="219"/>
      <c r="C12" s="219"/>
      <c r="D12" s="219"/>
      <c r="E12" s="219"/>
      <c r="F12" s="219"/>
      <c r="G12" s="219"/>
      <c r="H12" s="219"/>
      <c r="I12" s="219"/>
      <c r="J12" s="219"/>
      <c r="K12" s="218"/>
      <c r="L12" s="218"/>
      <c r="M12" s="218"/>
      <c r="N12" s="107"/>
    </row>
    <row r="13" spans="1:16" x14ac:dyDescent="0.2">
      <c r="A13" s="10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108"/>
    </row>
    <row r="16" spans="1:16" x14ac:dyDescent="0.2">
      <c r="A16" s="67"/>
      <c r="B16" s="69"/>
      <c r="C16" s="69"/>
      <c r="D16" s="94"/>
      <c r="E16" s="67"/>
      <c r="F16" s="69"/>
      <c r="G16" s="69"/>
      <c r="H16" s="94"/>
    </row>
    <row r="17" spans="1:9" x14ac:dyDescent="0.2">
      <c r="A17" s="67"/>
      <c r="B17" s="69"/>
      <c r="C17" s="69"/>
      <c r="D17" s="98"/>
      <c r="E17" s="67"/>
      <c r="F17" s="69"/>
      <c r="G17" s="69"/>
      <c r="H17" s="98"/>
    </row>
    <row r="18" spans="1:9" x14ac:dyDescent="0.2">
      <c r="A18" s="67"/>
      <c r="B18" s="69"/>
      <c r="C18" s="69"/>
      <c r="D18" s="98"/>
      <c r="E18" s="67"/>
      <c r="F18" s="69"/>
      <c r="G18" s="69"/>
      <c r="H18" s="98"/>
    </row>
    <row r="19" spans="1:9" x14ac:dyDescent="0.2">
      <c r="A19" s="67"/>
      <c r="B19" s="69"/>
      <c r="C19" s="69"/>
      <c r="D19" s="98"/>
      <c r="E19" s="67"/>
      <c r="F19" s="69"/>
      <c r="G19" s="69"/>
      <c r="H19" s="98"/>
    </row>
    <row r="20" spans="1:9" x14ac:dyDescent="0.2">
      <c r="A20" s="203" t="s">
        <v>42</v>
      </c>
      <c r="B20" s="203"/>
      <c r="C20" s="203"/>
      <c r="D20" s="203"/>
      <c r="E20" s="203"/>
      <c r="F20" s="203"/>
      <c r="G20" s="203"/>
      <c r="H20" s="203"/>
      <c r="I20" s="203"/>
    </row>
    <row r="31" spans="1:9" ht="12.75" customHeight="1" x14ac:dyDescent="0.2"/>
    <row r="32" spans="1:9" x14ac:dyDescent="0.2">
      <c r="A32" s="203"/>
      <c r="B32" s="203"/>
      <c r="C32" s="203"/>
      <c r="D32" s="203"/>
      <c r="E32" s="203"/>
      <c r="F32" s="203"/>
      <c r="G32" s="203"/>
      <c r="H32" s="203"/>
      <c r="I32" s="203"/>
    </row>
    <row r="36" spans="5:5" x14ac:dyDescent="0.2">
      <c r="E36" s="3"/>
    </row>
  </sheetData>
  <sheetProtection password="CD91" sheet="1" objects="1" scenarios="1"/>
  <mergeCells count="27">
    <mergeCell ref="G9:J9"/>
    <mergeCell ref="B11:F11"/>
    <mergeCell ref="K8:M8"/>
    <mergeCell ref="K6:M6"/>
    <mergeCell ref="K7:M7"/>
    <mergeCell ref="K9:M9"/>
    <mergeCell ref="B9:F9"/>
    <mergeCell ref="A20:I20"/>
    <mergeCell ref="A32:I32"/>
    <mergeCell ref="K13:M13"/>
    <mergeCell ref="K12:M12"/>
    <mergeCell ref="K10:M10"/>
    <mergeCell ref="B13:F13"/>
    <mergeCell ref="G13:J13"/>
    <mergeCell ref="G12:J12"/>
    <mergeCell ref="B10:F10"/>
    <mergeCell ref="B12:F12"/>
    <mergeCell ref="K11:M11"/>
    <mergeCell ref="G11:J11"/>
    <mergeCell ref="G10:J10"/>
    <mergeCell ref="A4:I4"/>
    <mergeCell ref="B6:F6"/>
    <mergeCell ref="G6:J6"/>
    <mergeCell ref="G8:J8"/>
    <mergeCell ref="B8:F8"/>
    <mergeCell ref="G7:J7"/>
    <mergeCell ref="B7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P37"/>
  <sheetViews>
    <sheetView showGridLines="0" workbookViewId="0">
      <selection activeCell="C7" sqref="C7:N7"/>
    </sheetView>
  </sheetViews>
  <sheetFormatPr defaultRowHeight="12.75" x14ac:dyDescent="0.2"/>
  <cols>
    <col min="1" max="1" width="6.28515625" customWidth="1"/>
    <col min="2" max="2" width="12.28515625" hidden="1" customWidth="1"/>
    <col min="3" max="3" width="12.28515625" customWidth="1"/>
    <col min="4" max="4" width="12.7109375" customWidth="1"/>
    <col min="5" max="5" width="11.28515625" customWidth="1"/>
    <col min="6" max="6" width="12.5703125" customWidth="1"/>
    <col min="7" max="7" width="12.28515625" customWidth="1"/>
    <col min="8" max="8" width="13.140625" customWidth="1"/>
    <col min="9" max="9" width="12.85546875" customWidth="1"/>
    <col min="10" max="10" width="11.28515625" customWidth="1"/>
    <col min="11" max="11" width="12.140625" customWidth="1"/>
    <col min="12" max="12" width="12.42578125" customWidth="1"/>
    <col min="13" max="13" width="12.85546875" customWidth="1"/>
    <col min="14" max="14" width="12.5703125" customWidth="1"/>
    <col min="15" max="15" width="19.28515625" customWidth="1"/>
    <col min="16" max="16" width="11" customWidth="1"/>
  </cols>
  <sheetData>
    <row r="1" spans="1:16" x14ac:dyDescent="0.2">
      <c r="A1" s="114" t="s">
        <v>51</v>
      </c>
      <c r="B1" s="115"/>
      <c r="C1" s="115"/>
      <c r="D1" s="115"/>
      <c r="E1" s="115"/>
      <c r="F1" s="115"/>
      <c r="G1" s="115"/>
    </row>
    <row r="2" spans="1:16" x14ac:dyDescent="0.2">
      <c r="A2" s="116" t="s">
        <v>41</v>
      </c>
      <c r="B2" s="115"/>
      <c r="C2" s="115"/>
      <c r="D2" s="115"/>
      <c r="E2" s="115"/>
      <c r="F2" s="115"/>
      <c r="G2" s="115"/>
    </row>
    <row r="5" spans="1:16" ht="20.100000000000001" customHeight="1" x14ac:dyDescent="0.2">
      <c r="A5" s="229" t="s">
        <v>7</v>
      </c>
      <c r="B5" s="231"/>
      <c r="C5" s="233" t="s">
        <v>43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227" t="s">
        <v>48</v>
      </c>
      <c r="P5" s="6"/>
    </row>
    <row r="6" spans="1:16" ht="27" customHeight="1" x14ac:dyDescent="0.2">
      <c r="A6" s="230"/>
      <c r="B6" s="232"/>
      <c r="C6" s="112" t="s">
        <v>8</v>
      </c>
      <c r="D6" s="112" t="s">
        <v>9</v>
      </c>
      <c r="E6" s="112" t="s">
        <v>10</v>
      </c>
      <c r="F6" s="112" t="s">
        <v>11</v>
      </c>
      <c r="G6" s="112" t="s">
        <v>12</v>
      </c>
      <c r="H6" s="112" t="s">
        <v>13</v>
      </c>
      <c r="I6" s="112" t="s">
        <v>14</v>
      </c>
      <c r="J6" s="112" t="s">
        <v>15</v>
      </c>
      <c r="K6" s="112" t="s">
        <v>16</v>
      </c>
      <c r="L6" s="112" t="s">
        <v>17</v>
      </c>
      <c r="M6" s="112" t="s">
        <v>35</v>
      </c>
      <c r="N6" s="112" t="s">
        <v>34</v>
      </c>
      <c r="O6" s="228"/>
      <c r="P6" s="7"/>
    </row>
    <row r="7" spans="1:16" ht="24.95" customHeight="1" x14ac:dyDescent="0.2">
      <c r="A7" s="113">
        <v>2015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111">
        <f>SUM(C7:N7)</f>
        <v>0</v>
      </c>
      <c r="P7" s="3"/>
    </row>
    <row r="8" spans="1:16" ht="24.95" customHeight="1" x14ac:dyDescent="0.2">
      <c r="A8" s="113" t="s">
        <v>24</v>
      </c>
      <c r="B8" s="74"/>
      <c r="C8" s="110">
        <f t="shared" ref="C8:O8" si="0">SUM(C7:C7)</f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  <c r="K8" s="110">
        <f t="shared" si="0"/>
        <v>0</v>
      </c>
      <c r="L8" s="110">
        <f t="shared" si="0"/>
        <v>0</v>
      </c>
      <c r="M8" s="110">
        <f t="shared" si="0"/>
        <v>0</v>
      </c>
      <c r="N8" s="110">
        <f t="shared" si="0"/>
        <v>0</v>
      </c>
      <c r="O8" s="110">
        <f t="shared" si="0"/>
        <v>0</v>
      </c>
      <c r="P8" s="3"/>
    </row>
    <row r="9" spans="1:16" ht="12.75" customHeight="1" x14ac:dyDescent="0.2">
      <c r="A9" s="77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3"/>
    </row>
    <row r="10" spans="1:16" ht="12.75" customHeight="1" x14ac:dyDescent="0.2">
      <c r="A10" s="77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3"/>
    </row>
    <row r="11" spans="1:16" ht="12.75" customHeight="1" x14ac:dyDescent="0.2">
      <c r="A11" s="77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3"/>
    </row>
    <row r="12" spans="1:16" ht="12.75" customHeight="1" x14ac:dyDescent="0.2">
      <c r="A12" s="77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3"/>
    </row>
    <row r="13" spans="1:16" ht="12.75" customHeight="1" x14ac:dyDescent="0.2">
      <c r="A13" s="104"/>
      <c r="B13" s="103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5"/>
    </row>
    <row r="16" spans="1:16" x14ac:dyDescent="0.2">
      <c r="A16" s="67"/>
      <c r="B16" s="69"/>
      <c r="C16" s="236"/>
      <c r="D16" s="237"/>
      <c r="E16" s="94"/>
      <c r="F16" s="118"/>
      <c r="G16" s="69"/>
      <c r="H16" s="69"/>
      <c r="I16" s="93"/>
    </row>
    <row r="17" spans="1:11" x14ac:dyDescent="0.2">
      <c r="A17" s="67"/>
      <c r="B17" s="69"/>
      <c r="C17" s="236"/>
      <c r="D17" s="237"/>
      <c r="E17" s="98"/>
      <c r="F17" s="118"/>
      <c r="G17" s="69"/>
      <c r="H17" s="69"/>
      <c r="I17" s="93"/>
    </row>
    <row r="18" spans="1:11" ht="15" x14ac:dyDescent="0.2">
      <c r="A18" s="67"/>
      <c r="B18" s="69"/>
      <c r="C18" s="236"/>
      <c r="D18" s="237"/>
      <c r="E18" s="99"/>
      <c r="F18" s="118"/>
      <c r="G18" s="69"/>
      <c r="H18" s="69"/>
      <c r="I18" s="93"/>
    </row>
    <row r="19" spans="1:11" ht="15" x14ac:dyDescent="0.2">
      <c r="A19" s="67"/>
      <c r="B19" s="69"/>
      <c r="C19" s="236"/>
      <c r="D19" s="237"/>
      <c r="E19" s="99"/>
      <c r="F19" s="118"/>
      <c r="G19" s="69"/>
      <c r="H19" s="69"/>
      <c r="I19" s="93"/>
    </row>
    <row r="20" spans="1:11" x14ac:dyDescent="0.2">
      <c r="A20" s="225" t="s">
        <v>44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2" spans="1:11" x14ac:dyDescent="0.2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37" spans="1:11" x14ac:dyDescent="0.2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</row>
  </sheetData>
  <sheetProtection password="CD91" sheet="1" objects="1" scenarios="1"/>
  <mergeCells count="11">
    <mergeCell ref="A37:K37"/>
    <mergeCell ref="A20:K20"/>
    <mergeCell ref="O5:O6"/>
    <mergeCell ref="A22:K22"/>
    <mergeCell ref="A5:A6"/>
    <mergeCell ref="B5:B6"/>
    <mergeCell ref="C5:N5"/>
    <mergeCell ref="C19:D19"/>
    <mergeCell ref="C16:D16"/>
    <mergeCell ref="C17:D17"/>
    <mergeCell ref="C18:D18"/>
  </mergeCells>
  <phoneticPr fontId="0" type="noConversion"/>
  <pageMargins left="0.23622047244094491" right="0.15748031496062992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F24"/>
  <sheetViews>
    <sheetView workbookViewId="0">
      <selection activeCell="C7" sqref="C7:C8"/>
    </sheetView>
  </sheetViews>
  <sheetFormatPr defaultRowHeight="12.75" x14ac:dyDescent="0.2"/>
  <cols>
    <col min="1" max="1" width="28" customWidth="1"/>
    <col min="2" max="2" width="32.5703125" bestFit="1" customWidth="1"/>
    <col min="3" max="3" width="10.85546875" customWidth="1"/>
    <col min="4" max="4" width="13.7109375" customWidth="1"/>
    <col min="5" max="5" width="12.7109375" customWidth="1"/>
  </cols>
  <sheetData>
    <row r="1" spans="1:5" x14ac:dyDescent="0.2">
      <c r="A1" s="114" t="s">
        <v>204</v>
      </c>
    </row>
    <row r="2" spans="1:5" ht="9.75" customHeight="1" x14ac:dyDescent="0.2"/>
    <row r="3" spans="1:5" ht="15" customHeight="1" x14ac:dyDescent="0.2">
      <c r="A3" s="238" t="s">
        <v>179</v>
      </c>
      <c r="B3" s="239"/>
      <c r="C3" s="143"/>
      <c r="D3" s="143"/>
      <c r="E3" s="143"/>
    </row>
    <row r="4" spans="1:5" x14ac:dyDescent="0.2">
      <c r="A4" s="144"/>
      <c r="B4" s="144"/>
      <c r="C4" s="143"/>
      <c r="D4" s="143"/>
      <c r="E4" s="143"/>
    </row>
    <row r="5" spans="1:5" s="149" customFormat="1" ht="25.5" x14ac:dyDescent="0.2">
      <c r="A5" s="148"/>
      <c r="B5" s="146" t="s">
        <v>180</v>
      </c>
      <c r="C5" s="147" t="s">
        <v>181</v>
      </c>
      <c r="D5" s="147" t="s">
        <v>182</v>
      </c>
      <c r="E5" s="147" t="s">
        <v>183</v>
      </c>
    </row>
    <row r="6" spans="1:5" s="149" customFormat="1" ht="15" customHeight="1" x14ac:dyDescent="0.2">
      <c r="A6" s="150" t="s">
        <v>184</v>
      </c>
      <c r="B6" s="151"/>
      <c r="C6" s="152"/>
      <c r="D6" s="165"/>
      <c r="E6" s="166">
        <f>SUM(E7:E9)</f>
        <v>0</v>
      </c>
    </row>
    <row r="7" spans="1:5" s="149" customFormat="1" ht="15" customHeight="1" x14ac:dyDescent="0.2">
      <c r="A7" s="153"/>
      <c r="B7" s="150" t="s">
        <v>185</v>
      </c>
      <c r="C7" s="154"/>
      <c r="D7" s="167">
        <v>0.4</v>
      </c>
      <c r="E7" s="166">
        <f>C7*D7</f>
        <v>0</v>
      </c>
    </row>
    <row r="8" spans="1:5" s="149" customFormat="1" ht="15" customHeight="1" x14ac:dyDescent="0.2">
      <c r="A8" s="150"/>
      <c r="B8" s="150" t="s">
        <v>186</v>
      </c>
      <c r="C8" s="154"/>
      <c r="D8" s="167">
        <v>0.6</v>
      </c>
      <c r="E8" s="166">
        <f>C8*D8</f>
        <v>0</v>
      </c>
    </row>
    <row r="9" spans="1:5" s="149" customFormat="1" ht="15" customHeight="1" x14ac:dyDescent="0.2">
      <c r="A9" s="150"/>
      <c r="B9" s="150" t="s">
        <v>187</v>
      </c>
      <c r="C9" s="154"/>
      <c r="D9" s="167">
        <v>1</v>
      </c>
      <c r="E9" s="166">
        <f>C9*D9</f>
        <v>0</v>
      </c>
    </row>
    <row r="10" spans="1:5" s="149" customFormat="1" ht="15" customHeight="1" x14ac:dyDescent="0.2">
      <c r="A10" s="150" t="s">
        <v>188</v>
      </c>
      <c r="B10" s="155"/>
      <c r="C10" s="156"/>
      <c r="D10" s="168"/>
      <c r="E10" s="166">
        <f>SUM(E11:E12)</f>
        <v>0</v>
      </c>
    </row>
    <row r="11" spans="1:5" s="149" customFormat="1" ht="15" customHeight="1" x14ac:dyDescent="0.2">
      <c r="A11" s="150"/>
      <c r="B11" s="150" t="s">
        <v>189</v>
      </c>
      <c r="C11" s="154"/>
      <c r="D11" s="169">
        <v>0.5</v>
      </c>
      <c r="E11" s="170">
        <f>C11*D11</f>
        <v>0</v>
      </c>
    </row>
    <row r="12" spans="1:5" s="149" customFormat="1" ht="15" customHeight="1" x14ac:dyDescent="0.2">
      <c r="A12" s="150"/>
      <c r="B12" s="150" t="s">
        <v>190</v>
      </c>
      <c r="C12" s="154"/>
      <c r="D12" s="167">
        <v>0.3</v>
      </c>
      <c r="E12" s="166">
        <f>C12*D12</f>
        <v>0</v>
      </c>
    </row>
    <row r="13" spans="1:5" s="149" customFormat="1" ht="15" customHeight="1" x14ac:dyDescent="0.2">
      <c r="A13" s="150" t="s">
        <v>191</v>
      </c>
      <c r="B13" s="151"/>
      <c r="C13" s="152"/>
      <c r="D13" s="165"/>
      <c r="E13" s="166">
        <f>SUM(E14:E15)</f>
        <v>0</v>
      </c>
    </row>
    <row r="14" spans="1:5" s="149" customFormat="1" ht="15" customHeight="1" x14ac:dyDescent="0.2">
      <c r="A14" s="150"/>
      <c r="B14" s="150" t="s">
        <v>192</v>
      </c>
      <c r="C14" s="154"/>
      <c r="D14" s="167">
        <v>0.05</v>
      </c>
      <c r="E14" s="166">
        <f>C14*D14</f>
        <v>0</v>
      </c>
    </row>
    <row r="15" spans="1:5" s="149" customFormat="1" ht="15" customHeight="1" x14ac:dyDescent="0.2">
      <c r="A15" s="150"/>
      <c r="B15" s="150" t="s">
        <v>193</v>
      </c>
      <c r="C15" s="154"/>
      <c r="D15" s="167">
        <v>0.15</v>
      </c>
      <c r="E15" s="166">
        <f>C15*D15</f>
        <v>0</v>
      </c>
    </row>
    <row r="16" spans="1:5" s="149" customFormat="1" ht="15" customHeight="1" x14ac:dyDescent="0.2">
      <c r="A16" s="150" t="s">
        <v>194</v>
      </c>
      <c r="B16" s="151"/>
      <c r="C16" s="152"/>
      <c r="D16" s="165"/>
      <c r="E16" s="166">
        <f>SUM(E17:E18)</f>
        <v>0</v>
      </c>
    </row>
    <row r="17" spans="1:6" s="149" customFormat="1" ht="15" customHeight="1" x14ac:dyDescent="0.2">
      <c r="A17" s="150"/>
      <c r="B17" s="150" t="s">
        <v>195</v>
      </c>
      <c r="C17" s="154"/>
      <c r="D17" s="167">
        <v>0.05</v>
      </c>
      <c r="E17" s="166">
        <f>C17*D17</f>
        <v>0</v>
      </c>
    </row>
    <row r="18" spans="1:6" s="149" customFormat="1" ht="15" customHeight="1" x14ac:dyDescent="0.2">
      <c r="A18" s="150"/>
      <c r="B18" s="150" t="s">
        <v>196</v>
      </c>
      <c r="C18" s="154"/>
      <c r="D18" s="167">
        <v>0.15</v>
      </c>
      <c r="E18" s="166">
        <f>C18*D18</f>
        <v>0</v>
      </c>
    </row>
    <row r="19" spans="1:6" s="149" customFormat="1" ht="15" customHeight="1" x14ac:dyDescent="0.2">
      <c r="A19" s="150" t="s">
        <v>197</v>
      </c>
      <c r="B19" s="150"/>
      <c r="C19" s="154"/>
      <c r="D19" s="167">
        <v>1</v>
      </c>
      <c r="E19" s="166">
        <f>C19*D19</f>
        <v>0</v>
      </c>
    </row>
    <row r="20" spans="1:6" s="149" customFormat="1" ht="15" customHeight="1" x14ac:dyDescent="0.2">
      <c r="A20" s="157" t="s">
        <v>198</v>
      </c>
      <c r="B20" s="155"/>
      <c r="C20" s="156"/>
      <c r="D20" s="168"/>
      <c r="E20" s="166">
        <f>E19+E16+E13+E10+E6</f>
        <v>0</v>
      </c>
      <c r="F20" s="180"/>
    </row>
    <row r="21" spans="1:6" x14ac:dyDescent="0.2">
      <c r="A21" s="143"/>
      <c r="B21" s="143"/>
      <c r="C21" s="143"/>
      <c r="D21" s="143"/>
      <c r="E21" s="143"/>
    </row>
    <row r="22" spans="1:6" x14ac:dyDescent="0.2">
      <c r="A22" s="145" t="s">
        <v>199</v>
      </c>
      <c r="B22" s="145"/>
      <c r="C22" s="145"/>
      <c r="D22" s="145"/>
      <c r="E22" s="145"/>
    </row>
    <row r="23" spans="1:6" ht="42" customHeight="1" x14ac:dyDescent="0.2">
      <c r="A23" s="240" t="s">
        <v>206</v>
      </c>
      <c r="B23" s="241"/>
      <c r="C23" s="241"/>
      <c r="D23" s="241"/>
      <c r="E23" s="241"/>
    </row>
    <row r="24" spans="1:6" ht="36" customHeight="1" x14ac:dyDescent="0.2">
      <c r="A24" s="241" t="s">
        <v>205</v>
      </c>
      <c r="B24" s="241"/>
      <c r="C24" s="241"/>
      <c r="D24" s="241"/>
      <c r="E24" s="241"/>
    </row>
  </sheetData>
  <sheetProtection password="CD91" sheet="1" objects="1" scenarios="1"/>
  <mergeCells count="3">
    <mergeCell ref="A3:B3"/>
    <mergeCell ref="A23:E23"/>
    <mergeCell ref="A24:E24"/>
  </mergeCells>
  <pageMargins left="0.19685039370078741" right="0.19685039370078741" top="0.74803149606299213" bottom="0.74803149606299213" header="0.31496062992125984" footer="0.31496062992125984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I43"/>
  <sheetViews>
    <sheetView workbookViewId="0">
      <selection activeCell="B11" sqref="B11"/>
    </sheetView>
  </sheetViews>
  <sheetFormatPr defaultRowHeight="12.75" x14ac:dyDescent="0.2"/>
  <cols>
    <col min="1" max="1" width="12" style="1" customWidth="1"/>
    <col min="2" max="2" width="28" style="1" bestFit="1" customWidth="1"/>
    <col min="3" max="3" width="0" style="1" hidden="1" customWidth="1"/>
    <col min="4" max="4" width="15.140625" style="1" hidden="1" customWidth="1"/>
    <col min="5" max="5" width="15.140625" style="1" bestFit="1" customWidth="1"/>
    <col min="6" max="6" width="14.7109375" style="1" hidden="1" customWidth="1"/>
    <col min="7" max="7" width="5.42578125" style="1" hidden="1" customWidth="1"/>
    <col min="8" max="8" width="23.28515625" style="1" customWidth="1"/>
    <col min="9" max="9" width="26.7109375" style="1" bestFit="1" customWidth="1"/>
    <col min="10" max="16384" width="9.140625" style="1"/>
  </cols>
  <sheetData>
    <row r="1" spans="1:9" x14ac:dyDescent="0.2">
      <c r="A1" s="114" t="s">
        <v>208</v>
      </c>
    </row>
    <row r="3" spans="1:9" x14ac:dyDescent="0.2">
      <c r="A3" s="158" t="s">
        <v>53</v>
      </c>
      <c r="B3" s="242" t="str">
        <f>IF('Bodovacie kritéria'!C3="","",TRANSPOSE('Bodovacie kritéria'!C3))</f>
        <v/>
      </c>
      <c r="C3" s="242"/>
      <c r="D3" s="242"/>
      <c r="E3" s="242"/>
      <c r="F3" s="242"/>
      <c r="G3" s="242"/>
      <c r="H3" s="242"/>
      <c r="I3" s="242"/>
    </row>
    <row r="4" spans="1:9" x14ac:dyDescent="0.2">
      <c r="A4" s="158" t="s">
        <v>54</v>
      </c>
      <c r="B4" s="242" t="str">
        <f>IF('Bodovacie kritéria'!C4="","",TRANSPOSE('Bodovacie kritéria'!C4))</f>
        <v/>
      </c>
      <c r="C4" s="242"/>
      <c r="D4" s="242"/>
      <c r="E4" s="242"/>
      <c r="F4" s="242"/>
      <c r="G4" s="242"/>
      <c r="H4" s="242"/>
      <c r="I4" s="242"/>
    </row>
    <row r="7" spans="1:9" x14ac:dyDescent="0.2">
      <c r="A7" s="159" t="s">
        <v>87</v>
      </c>
    </row>
    <row r="8" spans="1:9" x14ac:dyDescent="0.2">
      <c r="C8" s="160" t="s">
        <v>88</v>
      </c>
      <c r="D8" s="160" t="s">
        <v>88</v>
      </c>
      <c r="F8" s="160" t="s">
        <v>88</v>
      </c>
      <c r="G8" s="160" t="s">
        <v>88</v>
      </c>
    </row>
    <row r="9" spans="1:9" ht="33.75" customHeight="1" x14ac:dyDescent="0.2">
      <c r="A9" s="161" t="s">
        <v>56</v>
      </c>
      <c r="B9" s="161" t="s">
        <v>89</v>
      </c>
      <c r="C9" s="161" t="s">
        <v>90</v>
      </c>
      <c r="D9" s="161" t="s">
        <v>91</v>
      </c>
      <c r="E9" s="161" t="s">
        <v>91</v>
      </c>
      <c r="F9" s="162"/>
      <c r="G9" s="162"/>
      <c r="H9" s="161" t="s">
        <v>92</v>
      </c>
      <c r="I9" s="161" t="s">
        <v>93</v>
      </c>
    </row>
    <row r="10" spans="1:9" x14ac:dyDescent="0.2">
      <c r="A10" s="163">
        <v>1</v>
      </c>
      <c r="B10" s="188"/>
      <c r="C10" s="164"/>
      <c r="D10" s="171" t="e">
        <f>VLOOKUP(B10,skryt!$C$2:$D$80,2,0)</f>
        <v>#N/A</v>
      </c>
      <c r="E10" s="171">
        <f>IFERROR(D10,0)</f>
        <v>0</v>
      </c>
      <c r="F10" s="171" t="str">
        <f>IF(E10&gt;0,1," ")</f>
        <v xml:space="preserve"> </v>
      </c>
      <c r="G10" s="171">
        <f>COUNTIF($B$10:$B$39,B10)</f>
        <v>0</v>
      </c>
      <c r="H10" s="172" t="str">
        <f>IF(G10&gt;1,"okres je zadaný viackrát","")</f>
        <v/>
      </c>
      <c r="I10" s="172" t="str">
        <f>IF(B10="","nezadané miesto realizácie"," ")</f>
        <v>nezadané miesto realizácie</v>
      </c>
    </row>
    <row r="11" spans="1:9" x14ac:dyDescent="0.2">
      <c r="A11" s="163">
        <v>2</v>
      </c>
      <c r="B11" s="188"/>
      <c r="C11" s="164"/>
      <c r="D11" s="171" t="e">
        <f>VLOOKUP(B11,skryt!$C$2:$D$80,2,0)</f>
        <v>#N/A</v>
      </c>
      <c r="E11" s="171">
        <f t="shared" ref="E11:E39" si="0">IFERROR(D11,0)</f>
        <v>0</v>
      </c>
      <c r="F11" s="171" t="str">
        <f t="shared" ref="F11:F39" si="1">IF(E11&gt;0,1," ")</f>
        <v xml:space="preserve"> </v>
      </c>
      <c r="G11" s="171">
        <f t="shared" ref="G11:G39" si="2">COUNTIF($B$10:$B$39,B11)</f>
        <v>0</v>
      </c>
      <c r="H11" s="172" t="str">
        <f t="shared" ref="H11:H39" si="3">IF(G11&gt;1,"okres je zadaný viackrát","")</f>
        <v/>
      </c>
      <c r="I11" s="172"/>
    </row>
    <row r="12" spans="1:9" x14ac:dyDescent="0.2">
      <c r="A12" s="163">
        <v>3</v>
      </c>
      <c r="B12" s="188"/>
      <c r="C12" s="164"/>
      <c r="D12" s="171" t="e">
        <f>VLOOKUP(B12,skryt!$C$2:$D$80,2,0)</f>
        <v>#N/A</v>
      </c>
      <c r="E12" s="171">
        <f t="shared" si="0"/>
        <v>0</v>
      </c>
      <c r="F12" s="171" t="str">
        <f t="shared" si="1"/>
        <v xml:space="preserve"> </v>
      </c>
      <c r="G12" s="171">
        <f t="shared" si="2"/>
        <v>0</v>
      </c>
      <c r="H12" s="172" t="str">
        <f t="shared" si="3"/>
        <v/>
      </c>
      <c r="I12" s="172"/>
    </row>
    <row r="13" spans="1:9" x14ac:dyDescent="0.2">
      <c r="A13" s="163">
        <v>4</v>
      </c>
      <c r="B13" s="188"/>
      <c r="C13" s="164"/>
      <c r="D13" s="171" t="e">
        <f>VLOOKUP(B13,skryt!$C$2:$D$80,2,0)</f>
        <v>#N/A</v>
      </c>
      <c r="E13" s="171">
        <f t="shared" si="0"/>
        <v>0</v>
      </c>
      <c r="F13" s="171" t="str">
        <f t="shared" si="1"/>
        <v xml:space="preserve"> </v>
      </c>
      <c r="G13" s="171">
        <f t="shared" si="2"/>
        <v>0</v>
      </c>
      <c r="H13" s="172" t="str">
        <f t="shared" si="3"/>
        <v/>
      </c>
      <c r="I13" s="172"/>
    </row>
    <row r="14" spans="1:9" x14ac:dyDescent="0.2">
      <c r="A14" s="163">
        <v>5</v>
      </c>
      <c r="B14" s="188"/>
      <c r="C14" s="164"/>
      <c r="D14" s="171" t="e">
        <f>VLOOKUP(B14,skryt!$C$2:$D$80,2,0)</f>
        <v>#N/A</v>
      </c>
      <c r="E14" s="171">
        <f t="shared" si="0"/>
        <v>0</v>
      </c>
      <c r="F14" s="171" t="str">
        <f t="shared" si="1"/>
        <v xml:space="preserve"> </v>
      </c>
      <c r="G14" s="171">
        <f t="shared" si="2"/>
        <v>0</v>
      </c>
      <c r="H14" s="172" t="str">
        <f t="shared" si="3"/>
        <v/>
      </c>
      <c r="I14" s="172"/>
    </row>
    <row r="15" spans="1:9" x14ac:dyDescent="0.2">
      <c r="A15" s="163">
        <v>6</v>
      </c>
      <c r="B15" s="188"/>
      <c r="C15" s="164"/>
      <c r="D15" s="171" t="e">
        <f>VLOOKUP(B15,skryt!$C$2:$D$80,2,0)</f>
        <v>#N/A</v>
      </c>
      <c r="E15" s="171">
        <f t="shared" si="0"/>
        <v>0</v>
      </c>
      <c r="F15" s="171" t="str">
        <f t="shared" si="1"/>
        <v xml:space="preserve"> </v>
      </c>
      <c r="G15" s="171">
        <f t="shared" si="2"/>
        <v>0</v>
      </c>
      <c r="H15" s="172" t="str">
        <f t="shared" si="3"/>
        <v/>
      </c>
      <c r="I15" s="172"/>
    </row>
    <row r="16" spans="1:9" x14ac:dyDescent="0.2">
      <c r="A16" s="163">
        <v>7</v>
      </c>
      <c r="B16" s="188"/>
      <c r="C16" s="164"/>
      <c r="D16" s="171" t="e">
        <f>VLOOKUP(B16,skryt!$C$2:$D$80,2,0)</f>
        <v>#N/A</v>
      </c>
      <c r="E16" s="171">
        <f t="shared" si="0"/>
        <v>0</v>
      </c>
      <c r="F16" s="171" t="str">
        <f t="shared" si="1"/>
        <v xml:space="preserve"> </v>
      </c>
      <c r="G16" s="171">
        <f t="shared" si="2"/>
        <v>0</v>
      </c>
      <c r="H16" s="172" t="str">
        <f t="shared" si="3"/>
        <v/>
      </c>
      <c r="I16" s="172"/>
    </row>
    <row r="17" spans="1:9" x14ac:dyDescent="0.2">
      <c r="A17" s="163">
        <v>8</v>
      </c>
      <c r="B17" s="188"/>
      <c r="C17" s="164"/>
      <c r="D17" s="171" t="e">
        <f>VLOOKUP(B17,skryt!$C$2:$D$80,2,0)</f>
        <v>#N/A</v>
      </c>
      <c r="E17" s="171">
        <f t="shared" si="0"/>
        <v>0</v>
      </c>
      <c r="F17" s="171" t="str">
        <f t="shared" si="1"/>
        <v xml:space="preserve"> </v>
      </c>
      <c r="G17" s="171">
        <f t="shared" si="2"/>
        <v>0</v>
      </c>
      <c r="H17" s="172" t="str">
        <f t="shared" si="3"/>
        <v/>
      </c>
      <c r="I17" s="172"/>
    </row>
    <row r="18" spans="1:9" x14ac:dyDescent="0.2">
      <c r="A18" s="163">
        <v>9</v>
      </c>
      <c r="B18" s="188"/>
      <c r="C18" s="164"/>
      <c r="D18" s="171" t="e">
        <f>VLOOKUP(B18,skryt!$C$2:$D$80,2,0)</f>
        <v>#N/A</v>
      </c>
      <c r="E18" s="171">
        <f t="shared" si="0"/>
        <v>0</v>
      </c>
      <c r="F18" s="171" t="str">
        <f t="shared" si="1"/>
        <v xml:space="preserve"> </v>
      </c>
      <c r="G18" s="171">
        <f t="shared" si="2"/>
        <v>0</v>
      </c>
      <c r="H18" s="172" t="str">
        <f t="shared" si="3"/>
        <v/>
      </c>
      <c r="I18" s="172"/>
    </row>
    <row r="19" spans="1:9" x14ac:dyDescent="0.2">
      <c r="A19" s="163">
        <v>10</v>
      </c>
      <c r="B19" s="188"/>
      <c r="C19" s="164"/>
      <c r="D19" s="171" t="e">
        <f>VLOOKUP(B19,skryt!$C$2:$D$80,2,0)</f>
        <v>#N/A</v>
      </c>
      <c r="E19" s="171">
        <f t="shared" si="0"/>
        <v>0</v>
      </c>
      <c r="F19" s="171" t="str">
        <f t="shared" si="1"/>
        <v xml:space="preserve"> </v>
      </c>
      <c r="G19" s="171">
        <f t="shared" si="2"/>
        <v>0</v>
      </c>
      <c r="H19" s="172" t="str">
        <f t="shared" si="3"/>
        <v/>
      </c>
      <c r="I19" s="172"/>
    </row>
    <row r="20" spans="1:9" x14ac:dyDescent="0.2">
      <c r="A20" s="163">
        <v>11</v>
      </c>
      <c r="B20" s="188"/>
      <c r="C20" s="164"/>
      <c r="D20" s="171" t="e">
        <f>VLOOKUP(B20,skryt!$C$2:$D$80,2,0)</f>
        <v>#N/A</v>
      </c>
      <c r="E20" s="171">
        <f t="shared" si="0"/>
        <v>0</v>
      </c>
      <c r="F20" s="171" t="str">
        <f t="shared" si="1"/>
        <v xml:space="preserve"> </v>
      </c>
      <c r="G20" s="171">
        <f t="shared" si="2"/>
        <v>0</v>
      </c>
      <c r="H20" s="172" t="str">
        <f t="shared" si="3"/>
        <v/>
      </c>
      <c r="I20" s="172"/>
    </row>
    <row r="21" spans="1:9" x14ac:dyDescent="0.2">
      <c r="A21" s="163">
        <v>12</v>
      </c>
      <c r="B21" s="188"/>
      <c r="C21" s="164"/>
      <c r="D21" s="171" t="e">
        <f>VLOOKUP(B21,skryt!$C$2:$D$80,2,0)</f>
        <v>#N/A</v>
      </c>
      <c r="E21" s="171">
        <f t="shared" si="0"/>
        <v>0</v>
      </c>
      <c r="F21" s="171" t="str">
        <f t="shared" si="1"/>
        <v xml:space="preserve"> </v>
      </c>
      <c r="G21" s="171">
        <f t="shared" si="2"/>
        <v>0</v>
      </c>
      <c r="H21" s="172" t="str">
        <f t="shared" si="3"/>
        <v/>
      </c>
      <c r="I21" s="172"/>
    </row>
    <row r="22" spans="1:9" x14ac:dyDescent="0.2">
      <c r="A22" s="163">
        <v>13</v>
      </c>
      <c r="B22" s="188"/>
      <c r="C22" s="164"/>
      <c r="D22" s="171" t="e">
        <f>VLOOKUP(B22,skryt!$C$2:$D$80,2,0)</f>
        <v>#N/A</v>
      </c>
      <c r="E22" s="171">
        <f t="shared" si="0"/>
        <v>0</v>
      </c>
      <c r="F22" s="171" t="str">
        <f t="shared" si="1"/>
        <v xml:space="preserve"> </v>
      </c>
      <c r="G22" s="171">
        <f t="shared" si="2"/>
        <v>0</v>
      </c>
      <c r="H22" s="172" t="str">
        <f t="shared" si="3"/>
        <v/>
      </c>
      <c r="I22" s="172"/>
    </row>
    <row r="23" spans="1:9" x14ac:dyDescent="0.2">
      <c r="A23" s="163">
        <v>14</v>
      </c>
      <c r="B23" s="188"/>
      <c r="C23" s="164"/>
      <c r="D23" s="171" t="e">
        <f>VLOOKUP(B23,skryt!$C$2:$D$80,2,0)</f>
        <v>#N/A</v>
      </c>
      <c r="E23" s="171">
        <f t="shared" si="0"/>
        <v>0</v>
      </c>
      <c r="F23" s="171" t="str">
        <f t="shared" si="1"/>
        <v xml:space="preserve"> </v>
      </c>
      <c r="G23" s="171">
        <f t="shared" si="2"/>
        <v>0</v>
      </c>
      <c r="H23" s="172" t="str">
        <f t="shared" si="3"/>
        <v/>
      </c>
      <c r="I23" s="172"/>
    </row>
    <row r="24" spans="1:9" x14ac:dyDescent="0.2">
      <c r="A24" s="163">
        <v>15</v>
      </c>
      <c r="B24" s="188"/>
      <c r="C24" s="164"/>
      <c r="D24" s="171" t="e">
        <f>VLOOKUP(B24,skryt!$C$2:$D$80,2,0)</f>
        <v>#N/A</v>
      </c>
      <c r="E24" s="171">
        <f t="shared" si="0"/>
        <v>0</v>
      </c>
      <c r="F24" s="171" t="str">
        <f t="shared" si="1"/>
        <v xml:space="preserve"> </v>
      </c>
      <c r="G24" s="171">
        <f t="shared" si="2"/>
        <v>0</v>
      </c>
      <c r="H24" s="172" t="str">
        <f t="shared" si="3"/>
        <v/>
      </c>
      <c r="I24" s="172"/>
    </row>
    <row r="25" spans="1:9" x14ac:dyDescent="0.2">
      <c r="A25" s="163">
        <v>16</v>
      </c>
      <c r="B25" s="188"/>
      <c r="C25" s="164"/>
      <c r="D25" s="171" t="e">
        <f>VLOOKUP(B25,skryt!$C$2:$D$80,2,0)</f>
        <v>#N/A</v>
      </c>
      <c r="E25" s="171">
        <f t="shared" si="0"/>
        <v>0</v>
      </c>
      <c r="F25" s="171" t="str">
        <f t="shared" si="1"/>
        <v xml:space="preserve"> </v>
      </c>
      <c r="G25" s="171">
        <f t="shared" si="2"/>
        <v>0</v>
      </c>
      <c r="H25" s="172" t="str">
        <f t="shared" si="3"/>
        <v/>
      </c>
      <c r="I25" s="172"/>
    </row>
    <row r="26" spans="1:9" x14ac:dyDescent="0.2">
      <c r="A26" s="163">
        <v>17</v>
      </c>
      <c r="B26" s="188"/>
      <c r="C26" s="164"/>
      <c r="D26" s="171" t="e">
        <f>VLOOKUP(B26,skryt!$C$2:$D$80,2,0)</f>
        <v>#N/A</v>
      </c>
      <c r="E26" s="171">
        <f t="shared" si="0"/>
        <v>0</v>
      </c>
      <c r="F26" s="171" t="str">
        <f t="shared" si="1"/>
        <v xml:space="preserve"> </v>
      </c>
      <c r="G26" s="171">
        <f t="shared" si="2"/>
        <v>0</v>
      </c>
      <c r="H26" s="172" t="str">
        <f t="shared" si="3"/>
        <v/>
      </c>
      <c r="I26" s="172"/>
    </row>
    <row r="27" spans="1:9" x14ac:dyDescent="0.2">
      <c r="A27" s="163">
        <v>18</v>
      </c>
      <c r="B27" s="188"/>
      <c r="C27" s="164"/>
      <c r="D27" s="171" t="e">
        <f>VLOOKUP(B27,skryt!$C$2:$D$80,2,0)</f>
        <v>#N/A</v>
      </c>
      <c r="E27" s="171">
        <f t="shared" si="0"/>
        <v>0</v>
      </c>
      <c r="F27" s="171" t="str">
        <f t="shared" si="1"/>
        <v xml:space="preserve"> </v>
      </c>
      <c r="G27" s="171">
        <f t="shared" si="2"/>
        <v>0</v>
      </c>
      <c r="H27" s="172" t="str">
        <f t="shared" si="3"/>
        <v/>
      </c>
      <c r="I27" s="172"/>
    </row>
    <row r="28" spans="1:9" x14ac:dyDescent="0.2">
      <c r="A28" s="163">
        <v>19</v>
      </c>
      <c r="B28" s="188"/>
      <c r="C28" s="164"/>
      <c r="D28" s="171" t="e">
        <f>VLOOKUP(B28,skryt!$C$2:$D$80,2,0)</f>
        <v>#N/A</v>
      </c>
      <c r="E28" s="171">
        <f t="shared" si="0"/>
        <v>0</v>
      </c>
      <c r="F28" s="171" t="str">
        <f t="shared" si="1"/>
        <v xml:space="preserve"> </v>
      </c>
      <c r="G28" s="171">
        <f t="shared" si="2"/>
        <v>0</v>
      </c>
      <c r="H28" s="172" t="str">
        <f t="shared" si="3"/>
        <v/>
      </c>
      <c r="I28" s="172"/>
    </row>
    <row r="29" spans="1:9" x14ac:dyDescent="0.2">
      <c r="A29" s="163">
        <v>20</v>
      </c>
      <c r="B29" s="188"/>
      <c r="C29" s="164"/>
      <c r="D29" s="171" t="e">
        <f>VLOOKUP(B29,skryt!$C$2:$D$80,2,0)</f>
        <v>#N/A</v>
      </c>
      <c r="E29" s="171">
        <f t="shared" si="0"/>
        <v>0</v>
      </c>
      <c r="F29" s="171" t="str">
        <f t="shared" si="1"/>
        <v xml:space="preserve"> </v>
      </c>
      <c r="G29" s="171">
        <f t="shared" si="2"/>
        <v>0</v>
      </c>
      <c r="H29" s="172" t="str">
        <f t="shared" si="3"/>
        <v/>
      </c>
      <c r="I29" s="172"/>
    </row>
    <row r="30" spans="1:9" x14ac:dyDescent="0.2">
      <c r="A30" s="163">
        <v>21</v>
      </c>
      <c r="B30" s="188"/>
      <c r="C30" s="164"/>
      <c r="D30" s="171" t="e">
        <f>VLOOKUP(B30,skryt!$C$2:$D$80,2,0)</f>
        <v>#N/A</v>
      </c>
      <c r="E30" s="171">
        <f t="shared" si="0"/>
        <v>0</v>
      </c>
      <c r="F30" s="171" t="str">
        <f t="shared" si="1"/>
        <v xml:space="preserve"> </v>
      </c>
      <c r="G30" s="171">
        <f t="shared" si="2"/>
        <v>0</v>
      </c>
      <c r="H30" s="172" t="str">
        <f t="shared" si="3"/>
        <v/>
      </c>
      <c r="I30" s="172"/>
    </row>
    <row r="31" spans="1:9" x14ac:dyDescent="0.2">
      <c r="A31" s="163">
        <v>22</v>
      </c>
      <c r="B31" s="188"/>
      <c r="C31" s="164"/>
      <c r="D31" s="171" t="e">
        <f>VLOOKUP(B31,skryt!$C$2:$D$80,2,0)</f>
        <v>#N/A</v>
      </c>
      <c r="E31" s="171">
        <f t="shared" si="0"/>
        <v>0</v>
      </c>
      <c r="F31" s="171" t="str">
        <f t="shared" si="1"/>
        <v xml:space="preserve"> </v>
      </c>
      <c r="G31" s="171">
        <f t="shared" si="2"/>
        <v>0</v>
      </c>
      <c r="H31" s="172" t="str">
        <f t="shared" si="3"/>
        <v/>
      </c>
      <c r="I31" s="172"/>
    </row>
    <row r="32" spans="1:9" x14ac:dyDescent="0.2">
      <c r="A32" s="163">
        <v>23</v>
      </c>
      <c r="B32" s="188"/>
      <c r="C32" s="164"/>
      <c r="D32" s="171" t="e">
        <f>VLOOKUP(B32,skryt!$C$2:$D$80,2,0)</f>
        <v>#N/A</v>
      </c>
      <c r="E32" s="171">
        <f t="shared" si="0"/>
        <v>0</v>
      </c>
      <c r="F32" s="171" t="str">
        <f t="shared" si="1"/>
        <v xml:space="preserve"> </v>
      </c>
      <c r="G32" s="171">
        <f t="shared" si="2"/>
        <v>0</v>
      </c>
      <c r="H32" s="172" t="str">
        <f t="shared" si="3"/>
        <v/>
      </c>
      <c r="I32" s="172"/>
    </row>
    <row r="33" spans="1:9" x14ac:dyDescent="0.2">
      <c r="A33" s="163">
        <v>24</v>
      </c>
      <c r="B33" s="188"/>
      <c r="C33" s="164"/>
      <c r="D33" s="171" t="e">
        <f>VLOOKUP(B33,skryt!$C$2:$D$80,2,0)</f>
        <v>#N/A</v>
      </c>
      <c r="E33" s="171">
        <f t="shared" si="0"/>
        <v>0</v>
      </c>
      <c r="F33" s="171" t="str">
        <f t="shared" si="1"/>
        <v xml:space="preserve"> </v>
      </c>
      <c r="G33" s="171">
        <f t="shared" si="2"/>
        <v>0</v>
      </c>
      <c r="H33" s="172" t="str">
        <f t="shared" si="3"/>
        <v/>
      </c>
      <c r="I33" s="172"/>
    </row>
    <row r="34" spans="1:9" x14ac:dyDescent="0.2">
      <c r="A34" s="163">
        <v>25</v>
      </c>
      <c r="B34" s="188"/>
      <c r="C34" s="164"/>
      <c r="D34" s="171" t="e">
        <f>VLOOKUP(B34,skryt!$C$2:$D$80,2,0)</f>
        <v>#N/A</v>
      </c>
      <c r="E34" s="171">
        <f t="shared" si="0"/>
        <v>0</v>
      </c>
      <c r="F34" s="171" t="str">
        <f t="shared" si="1"/>
        <v xml:space="preserve"> </v>
      </c>
      <c r="G34" s="171">
        <f t="shared" si="2"/>
        <v>0</v>
      </c>
      <c r="H34" s="172" t="str">
        <f t="shared" si="3"/>
        <v/>
      </c>
      <c r="I34" s="172"/>
    </row>
    <row r="35" spans="1:9" x14ac:dyDescent="0.2">
      <c r="A35" s="163">
        <v>26</v>
      </c>
      <c r="B35" s="188"/>
      <c r="C35" s="164"/>
      <c r="D35" s="171" t="e">
        <f>VLOOKUP(B35,skryt!$C$2:$D$80,2,0)</f>
        <v>#N/A</v>
      </c>
      <c r="E35" s="171">
        <f t="shared" si="0"/>
        <v>0</v>
      </c>
      <c r="F35" s="171" t="str">
        <f t="shared" si="1"/>
        <v xml:space="preserve"> </v>
      </c>
      <c r="G35" s="171">
        <f t="shared" si="2"/>
        <v>0</v>
      </c>
      <c r="H35" s="172" t="str">
        <f t="shared" si="3"/>
        <v/>
      </c>
      <c r="I35" s="172"/>
    </row>
    <row r="36" spans="1:9" x14ac:dyDescent="0.2">
      <c r="A36" s="163">
        <v>27</v>
      </c>
      <c r="B36" s="188"/>
      <c r="C36" s="164"/>
      <c r="D36" s="171" t="e">
        <f>VLOOKUP(B36,skryt!$C$2:$D$80,2,0)</f>
        <v>#N/A</v>
      </c>
      <c r="E36" s="171">
        <f t="shared" si="0"/>
        <v>0</v>
      </c>
      <c r="F36" s="171" t="str">
        <f t="shared" si="1"/>
        <v xml:space="preserve"> </v>
      </c>
      <c r="G36" s="171">
        <f t="shared" si="2"/>
        <v>0</v>
      </c>
      <c r="H36" s="172" t="str">
        <f t="shared" si="3"/>
        <v/>
      </c>
      <c r="I36" s="172"/>
    </row>
    <row r="37" spans="1:9" x14ac:dyDescent="0.2">
      <c r="A37" s="163">
        <v>28</v>
      </c>
      <c r="B37" s="188"/>
      <c r="C37" s="164"/>
      <c r="D37" s="171" t="e">
        <f>VLOOKUP(B37,skryt!$C$2:$D$80,2,0)</f>
        <v>#N/A</v>
      </c>
      <c r="E37" s="171">
        <f t="shared" si="0"/>
        <v>0</v>
      </c>
      <c r="F37" s="171" t="str">
        <f t="shared" si="1"/>
        <v xml:space="preserve"> </v>
      </c>
      <c r="G37" s="171">
        <f t="shared" si="2"/>
        <v>0</v>
      </c>
      <c r="H37" s="172" t="str">
        <f t="shared" si="3"/>
        <v/>
      </c>
      <c r="I37" s="172"/>
    </row>
    <row r="38" spans="1:9" x14ac:dyDescent="0.2">
      <c r="A38" s="163">
        <v>29</v>
      </c>
      <c r="B38" s="188"/>
      <c r="C38" s="164"/>
      <c r="D38" s="171" t="e">
        <f>VLOOKUP(B38,skryt!$C$2:$D$80,2,0)</f>
        <v>#N/A</v>
      </c>
      <c r="E38" s="171">
        <f t="shared" si="0"/>
        <v>0</v>
      </c>
      <c r="F38" s="171" t="str">
        <f t="shared" si="1"/>
        <v xml:space="preserve"> </v>
      </c>
      <c r="G38" s="171">
        <f t="shared" si="2"/>
        <v>0</v>
      </c>
      <c r="H38" s="172" t="str">
        <f t="shared" si="3"/>
        <v/>
      </c>
      <c r="I38" s="172"/>
    </row>
    <row r="39" spans="1:9" x14ac:dyDescent="0.2">
      <c r="A39" s="163">
        <v>30</v>
      </c>
      <c r="B39" s="188"/>
      <c r="C39" s="164"/>
      <c r="D39" s="171" t="e">
        <f>VLOOKUP(B39,skryt!$C$2:$D$80,2,0)</f>
        <v>#N/A</v>
      </c>
      <c r="E39" s="171">
        <f t="shared" si="0"/>
        <v>0</v>
      </c>
      <c r="F39" s="171" t="str">
        <f t="shared" si="1"/>
        <v xml:space="preserve"> </v>
      </c>
      <c r="G39" s="171">
        <f t="shared" si="2"/>
        <v>0</v>
      </c>
      <c r="H39" s="172" t="str">
        <f t="shared" si="3"/>
        <v/>
      </c>
      <c r="I39" s="172"/>
    </row>
    <row r="42" spans="1:9" hidden="1" x14ac:dyDescent="0.2">
      <c r="A42" s="173"/>
      <c r="B42" s="173"/>
      <c r="C42" s="173"/>
      <c r="D42" s="173"/>
      <c r="E42" s="174">
        <f>SUM(E10:E39)</f>
        <v>0</v>
      </c>
      <c r="F42" s="175">
        <f>COUNT(F10:F39)</f>
        <v>0</v>
      </c>
      <c r="G42" s="173"/>
      <c r="H42" s="173"/>
      <c r="I42" s="173"/>
    </row>
    <row r="43" spans="1:9" x14ac:dyDescent="0.2">
      <c r="B43" s="176" t="s">
        <v>94</v>
      </c>
      <c r="C43" s="117"/>
      <c r="D43" s="117"/>
      <c r="E43" s="177">
        <f>IFERROR(F43,0)</f>
        <v>0</v>
      </c>
      <c r="F43" s="178" t="e">
        <f>E42/F42</f>
        <v>#DIV/0!</v>
      </c>
    </row>
  </sheetData>
  <sheetProtection password="CD91" sheet="1" objects="1" scenarios="1"/>
  <mergeCells count="2">
    <mergeCell ref="B3:I3"/>
    <mergeCell ref="B4:I4"/>
  </mergeCells>
  <conditionalFormatting sqref="H10:H39">
    <cfRule type="cellIs" dxfId="9" priority="2" operator="equal">
      <formula>"okres je zadaný viackrát"</formula>
    </cfRule>
  </conditionalFormatting>
  <conditionalFormatting sqref="I10:I39">
    <cfRule type="cellIs" dxfId="8" priority="1" operator="equal">
      <formula>"nezadané miesto realizácie"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7" orientation="portrait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skryt!$C$2:$C$80</xm:f>
          </x14:formula1>
          <xm:sqref>B10:B39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J39"/>
  <sheetViews>
    <sheetView tabSelected="1" workbookViewId="0">
      <selection activeCell="I39" sqref="I39"/>
    </sheetView>
  </sheetViews>
  <sheetFormatPr defaultRowHeight="12" x14ac:dyDescent="0.2"/>
  <cols>
    <col min="1" max="1" width="3.7109375" style="126" bestFit="1" customWidth="1"/>
    <col min="2" max="2" width="27.42578125" style="126" customWidth="1"/>
    <col min="3" max="3" width="7.7109375" style="126" customWidth="1"/>
    <col min="4" max="4" width="7.140625" style="126" customWidth="1"/>
    <col min="5" max="5" width="6.5703125" style="126" customWidth="1"/>
    <col min="6" max="6" width="5" style="126" bestFit="1" customWidth="1"/>
    <col min="7" max="7" width="51.42578125" style="126" customWidth="1"/>
    <col min="8" max="8" width="18.7109375" style="126" customWidth="1"/>
    <col min="9" max="9" width="10.85546875" style="126" bestFit="1" customWidth="1"/>
    <col min="10" max="16384" width="9.140625" style="126"/>
  </cols>
  <sheetData>
    <row r="1" spans="1:10" x14ac:dyDescent="0.2">
      <c r="A1" s="114" t="s">
        <v>207</v>
      </c>
    </row>
    <row r="3" spans="1:10" ht="12.95" customHeight="1" x14ac:dyDescent="0.2">
      <c r="B3" s="179" t="s">
        <v>53</v>
      </c>
      <c r="C3" s="268"/>
      <c r="D3" s="268"/>
      <c r="E3" s="268"/>
      <c r="F3" s="268"/>
      <c r="G3" s="268"/>
      <c r="H3" s="268"/>
      <c r="I3" s="268"/>
      <c r="J3" s="127"/>
    </row>
    <row r="4" spans="1:10" ht="12.95" customHeight="1" x14ac:dyDescent="0.2">
      <c r="B4" s="179" t="s">
        <v>54</v>
      </c>
      <c r="C4" s="268"/>
      <c r="D4" s="268"/>
      <c r="E4" s="268"/>
      <c r="F4" s="268"/>
      <c r="G4" s="268"/>
      <c r="H4" s="268"/>
      <c r="I4" s="268"/>
      <c r="J4" s="127"/>
    </row>
    <row r="5" spans="1:10" ht="12.95" customHeight="1" x14ac:dyDescent="0.2">
      <c r="B5" s="179" t="s">
        <v>55</v>
      </c>
      <c r="C5" s="269"/>
      <c r="D5" s="269"/>
      <c r="E5" s="269"/>
      <c r="F5" s="269"/>
      <c r="G5" s="269"/>
      <c r="H5" s="269"/>
      <c r="I5" s="269"/>
      <c r="J5" s="128"/>
    </row>
    <row r="6" spans="1:10" ht="12.95" customHeight="1" x14ac:dyDescent="0.2">
      <c r="B6" s="179" t="s">
        <v>177</v>
      </c>
      <c r="C6" s="269"/>
      <c r="D6" s="269"/>
      <c r="E6" s="269"/>
      <c r="F6" s="269"/>
      <c r="G6" s="269"/>
      <c r="H6" s="269"/>
      <c r="I6" s="269"/>
      <c r="J6" s="128"/>
    </row>
    <row r="7" spans="1:10" ht="16.5" customHeight="1" x14ac:dyDescent="0.2">
      <c r="A7" s="129"/>
      <c r="B7" s="129"/>
      <c r="C7" s="129"/>
      <c r="D7" s="129"/>
      <c r="E7" s="129"/>
      <c r="F7" s="129"/>
      <c r="G7" s="129"/>
    </row>
    <row r="8" spans="1:10" x14ac:dyDescent="0.2">
      <c r="A8" s="130" t="s">
        <v>56</v>
      </c>
      <c r="B8" s="271" t="s">
        <v>57</v>
      </c>
      <c r="C8" s="272"/>
      <c r="D8" s="272"/>
      <c r="E8" s="273"/>
      <c r="F8" s="130" t="s">
        <v>58</v>
      </c>
      <c r="G8" s="131" t="s">
        <v>59</v>
      </c>
      <c r="H8" s="130"/>
      <c r="I8" s="130" t="s">
        <v>174</v>
      </c>
    </row>
    <row r="9" spans="1:10" ht="26.1" customHeight="1" x14ac:dyDescent="0.2">
      <c r="A9" s="288" t="s">
        <v>22</v>
      </c>
      <c r="B9" s="252" t="s">
        <v>52</v>
      </c>
      <c r="C9" s="253"/>
      <c r="D9" s="253"/>
      <c r="E9" s="254"/>
      <c r="F9" s="132"/>
      <c r="G9" s="254" t="s">
        <v>63</v>
      </c>
      <c r="H9" s="133" t="s">
        <v>175</v>
      </c>
      <c r="I9" s="247">
        <f>IF(H10&gt;15,12,IF(AND(IG10&lt;=15),10,))</f>
        <v>10</v>
      </c>
    </row>
    <row r="10" spans="1:10" ht="24" customHeight="1" x14ac:dyDescent="0.2">
      <c r="A10" s="288"/>
      <c r="B10" s="274" t="s">
        <v>61</v>
      </c>
      <c r="C10" s="275"/>
      <c r="D10" s="275"/>
      <c r="E10" s="276"/>
      <c r="F10" s="132">
        <v>10</v>
      </c>
      <c r="G10" s="254"/>
      <c r="H10" s="270">
        <f>TRANSPOSE(Nezamestnanost!E43)</f>
        <v>0</v>
      </c>
      <c r="I10" s="247"/>
    </row>
    <row r="11" spans="1:10" ht="24" customHeight="1" x14ac:dyDescent="0.2">
      <c r="A11" s="289"/>
      <c r="B11" s="277" t="s">
        <v>62</v>
      </c>
      <c r="C11" s="278"/>
      <c r="D11" s="278"/>
      <c r="E11" s="279"/>
      <c r="F11" s="134">
        <v>12</v>
      </c>
      <c r="G11" s="256"/>
      <c r="H11" s="270"/>
      <c r="I11" s="247"/>
    </row>
    <row r="12" spans="1:10" ht="17.25" customHeight="1" x14ac:dyDescent="0.2">
      <c r="A12" s="285" t="s">
        <v>23</v>
      </c>
      <c r="B12" s="257" t="s">
        <v>64</v>
      </c>
      <c r="C12" s="258"/>
      <c r="D12" s="258"/>
      <c r="E12" s="259"/>
      <c r="F12" s="135"/>
      <c r="G12" s="255" t="s">
        <v>86</v>
      </c>
      <c r="I12" s="244" t="str">
        <f>TRANSPOSE(skryt!J2)</f>
        <v/>
      </c>
    </row>
    <row r="13" spans="1:10" ht="30" customHeight="1" x14ac:dyDescent="0.2">
      <c r="A13" s="286"/>
      <c r="B13" s="260" t="s">
        <v>65</v>
      </c>
      <c r="C13" s="261"/>
      <c r="D13" s="261"/>
      <c r="E13" s="262"/>
      <c r="F13" s="132">
        <v>4</v>
      </c>
      <c r="G13" s="254"/>
      <c r="I13" s="245"/>
    </row>
    <row r="14" spans="1:10" ht="30" customHeight="1" x14ac:dyDescent="0.2">
      <c r="A14" s="286"/>
      <c r="B14" s="252" t="s">
        <v>66</v>
      </c>
      <c r="C14" s="253"/>
      <c r="D14" s="253"/>
      <c r="E14" s="254"/>
      <c r="F14" s="132">
        <v>10</v>
      </c>
      <c r="G14" s="254"/>
      <c r="I14" s="245"/>
    </row>
    <row r="15" spans="1:10" ht="30" customHeight="1" x14ac:dyDescent="0.2">
      <c r="A15" s="286"/>
      <c r="B15" s="260" t="s">
        <v>67</v>
      </c>
      <c r="C15" s="261"/>
      <c r="D15" s="261"/>
      <c r="E15" s="262"/>
      <c r="F15" s="132">
        <v>12</v>
      </c>
      <c r="G15" s="254"/>
      <c r="I15" s="245"/>
    </row>
    <row r="16" spans="1:10" ht="30" customHeight="1" x14ac:dyDescent="0.2">
      <c r="A16" s="287"/>
      <c r="B16" s="263" t="s">
        <v>68</v>
      </c>
      <c r="C16" s="264"/>
      <c r="D16" s="264"/>
      <c r="E16" s="265"/>
      <c r="F16" s="134">
        <v>14</v>
      </c>
      <c r="G16" s="256"/>
      <c r="I16" s="246"/>
    </row>
    <row r="17" spans="1:9" s="136" customFormat="1" ht="39.950000000000003" customHeight="1" x14ac:dyDescent="0.2">
      <c r="A17" s="282" t="s">
        <v>26</v>
      </c>
      <c r="B17" s="290" t="s">
        <v>69</v>
      </c>
      <c r="C17" s="291"/>
      <c r="D17" s="291"/>
      <c r="E17" s="255"/>
      <c r="F17" s="135">
        <v>2</v>
      </c>
      <c r="G17" s="255" t="s">
        <v>72</v>
      </c>
      <c r="I17" s="248" t="str">
        <f>TRANSPOSE(skryt!G1)</f>
        <v/>
      </c>
    </row>
    <row r="18" spans="1:9" ht="30" customHeight="1" x14ac:dyDescent="0.2">
      <c r="A18" s="283"/>
      <c r="B18" s="252" t="s">
        <v>70</v>
      </c>
      <c r="C18" s="253"/>
      <c r="D18" s="253"/>
      <c r="E18" s="254"/>
      <c r="F18" s="132">
        <v>3</v>
      </c>
      <c r="G18" s="254"/>
      <c r="I18" s="248"/>
    </row>
    <row r="19" spans="1:9" ht="30" customHeight="1" x14ac:dyDescent="0.2">
      <c r="A19" s="284"/>
      <c r="B19" s="266" t="s">
        <v>71</v>
      </c>
      <c r="C19" s="267"/>
      <c r="D19" s="267"/>
      <c r="E19" s="256"/>
      <c r="F19" s="134">
        <v>4</v>
      </c>
      <c r="G19" s="256"/>
      <c r="I19" s="248"/>
    </row>
    <row r="20" spans="1:9" ht="20.100000000000001" customHeight="1" x14ac:dyDescent="0.2">
      <c r="A20" s="285" t="s">
        <v>27</v>
      </c>
      <c r="B20" s="257" t="s">
        <v>73</v>
      </c>
      <c r="C20" s="258"/>
      <c r="D20" s="258"/>
      <c r="E20" s="259"/>
      <c r="F20" s="135"/>
      <c r="G20" s="137"/>
      <c r="H20" s="249" t="s">
        <v>60</v>
      </c>
      <c r="I20" s="247" t="str">
        <f>IF(C5="","",IF(C5&lt;=450000,20,IF(AND(C5&gt;450000,C5&lt;=700000),18,IF(C5&gt;700000,16))))</f>
        <v/>
      </c>
    </row>
    <row r="21" spans="1:9" x14ac:dyDescent="0.2">
      <c r="A21" s="286"/>
      <c r="B21" s="260" t="s">
        <v>74</v>
      </c>
      <c r="C21" s="261"/>
      <c r="D21" s="261"/>
      <c r="E21" s="262"/>
      <c r="F21" s="132">
        <v>20</v>
      </c>
      <c r="G21" s="138"/>
      <c r="H21" s="250"/>
      <c r="I21" s="247"/>
    </row>
    <row r="22" spans="1:9" x14ac:dyDescent="0.2">
      <c r="A22" s="286"/>
      <c r="B22" s="260" t="s">
        <v>75</v>
      </c>
      <c r="C22" s="261"/>
      <c r="D22" s="261"/>
      <c r="E22" s="262"/>
      <c r="F22" s="132">
        <v>18</v>
      </c>
      <c r="G22" s="138"/>
      <c r="H22" s="250"/>
      <c r="I22" s="247"/>
    </row>
    <row r="23" spans="1:9" x14ac:dyDescent="0.2">
      <c r="A23" s="287"/>
      <c r="B23" s="263" t="s">
        <v>76</v>
      </c>
      <c r="C23" s="264"/>
      <c r="D23" s="264"/>
      <c r="E23" s="265"/>
      <c r="F23" s="134">
        <v>16</v>
      </c>
      <c r="G23" s="139"/>
      <c r="H23" s="251"/>
      <c r="I23" s="247"/>
    </row>
    <row r="24" spans="1:9" ht="24" x14ac:dyDescent="0.2">
      <c r="A24" s="285" t="s">
        <v>83</v>
      </c>
      <c r="B24" s="257" t="s">
        <v>77</v>
      </c>
      <c r="C24" s="258"/>
      <c r="D24" s="258"/>
      <c r="E24" s="259"/>
      <c r="F24" s="140"/>
      <c r="G24" s="255" t="s">
        <v>82</v>
      </c>
      <c r="H24" s="133" t="s">
        <v>178</v>
      </c>
      <c r="I24" s="247" t="str">
        <f>IF(AND(H25&gt;0,H26&gt;0,H27&gt;0,H28&gt;0),10,IF(AND(H26&gt;0,H27&gt;0,H28&gt;0),10,IF(AND(H27&gt;0,H28&gt;0),10,IF(H28&gt;0,10,IF(AND(H25&gt;0,H26&gt;0,H27&gt;0),14,IF(AND(H25&gt;0,H26&gt;0),16,IF(AND(H25&gt;0,H26&gt;0),16,IF(AND(H26&gt;0,H27&gt;0),14,IF(AND(H25&gt;0,H27&gt;0),14,IF(H25&gt;0,20,IF(H26&gt;0,16,IF(H27&gt;0,14,""))))))))))))</f>
        <v/>
      </c>
    </row>
    <row r="25" spans="1:9" ht="30" customHeight="1" x14ac:dyDescent="0.2">
      <c r="A25" s="286"/>
      <c r="B25" s="252" t="s">
        <v>78</v>
      </c>
      <c r="C25" s="253"/>
      <c r="D25" s="253"/>
      <c r="E25" s="254"/>
      <c r="F25" s="132">
        <v>20</v>
      </c>
      <c r="G25" s="254"/>
      <c r="H25" s="141"/>
      <c r="I25" s="247"/>
    </row>
    <row r="26" spans="1:9" ht="30" customHeight="1" x14ac:dyDescent="0.2">
      <c r="A26" s="286"/>
      <c r="B26" s="252" t="s">
        <v>79</v>
      </c>
      <c r="C26" s="253"/>
      <c r="D26" s="253"/>
      <c r="E26" s="254"/>
      <c r="F26" s="132">
        <v>16</v>
      </c>
      <c r="G26" s="254"/>
      <c r="H26" s="141"/>
      <c r="I26" s="247"/>
    </row>
    <row r="27" spans="1:9" ht="30" customHeight="1" x14ac:dyDescent="0.2">
      <c r="A27" s="286"/>
      <c r="B27" s="252" t="s">
        <v>80</v>
      </c>
      <c r="C27" s="253"/>
      <c r="D27" s="253"/>
      <c r="E27" s="254"/>
      <c r="F27" s="132">
        <v>14</v>
      </c>
      <c r="G27" s="254"/>
      <c r="H27" s="141"/>
      <c r="I27" s="247"/>
    </row>
    <row r="28" spans="1:9" ht="30" customHeight="1" x14ac:dyDescent="0.2">
      <c r="A28" s="287"/>
      <c r="B28" s="266" t="s">
        <v>81</v>
      </c>
      <c r="C28" s="267"/>
      <c r="D28" s="267"/>
      <c r="E28" s="256"/>
      <c r="F28" s="134">
        <v>10</v>
      </c>
      <c r="G28" s="256"/>
      <c r="H28" s="141"/>
      <c r="I28" s="247"/>
    </row>
    <row r="29" spans="1:9" x14ac:dyDescent="0.2">
      <c r="A29" s="243" t="s">
        <v>176</v>
      </c>
      <c r="B29" s="243"/>
      <c r="C29" s="243"/>
      <c r="D29" s="243"/>
      <c r="E29" s="243"/>
      <c r="F29" s="243"/>
      <c r="G29" s="243"/>
      <c r="H29" s="142" t="s">
        <v>60</v>
      </c>
      <c r="I29" s="142">
        <f>SUM(I9:I28)</f>
        <v>10</v>
      </c>
    </row>
    <row r="31" spans="1:9" x14ac:dyDescent="0.2">
      <c r="B31" s="292" t="s">
        <v>209</v>
      </c>
    </row>
    <row r="32" spans="1:9" s="181" customFormat="1" ht="14.1" customHeight="1" x14ac:dyDescent="0.2">
      <c r="B32" s="281" t="str">
        <f>IF(H10=0,"nie je vyplnená tabuľka nezamestanosť","")</f>
        <v>nie je vyplnená tabuľka nezamestanosť</v>
      </c>
      <c r="C32" s="281"/>
      <c r="D32" s="281"/>
      <c r="E32" s="281"/>
      <c r="F32" s="281"/>
      <c r="G32" s="281"/>
    </row>
    <row r="33" spans="2:7" s="181" customFormat="1" ht="14.1" customHeight="1" x14ac:dyDescent="0.2">
      <c r="B33" s="281" t="str">
        <f>IF(skryt!H1=0,"označte možnosť v bodovacom kritériu 2","")</f>
        <v>označte možnosť v bodovacom kritériu 2</v>
      </c>
      <c r="C33" s="281"/>
      <c r="D33" s="281"/>
      <c r="E33" s="281"/>
      <c r="F33" s="281"/>
      <c r="G33" s="281"/>
    </row>
    <row r="34" spans="2:7" s="181" customFormat="1" ht="14.1" customHeight="1" x14ac:dyDescent="0.2">
      <c r="B34" s="281" t="str">
        <f>IF(AND(skryt!H1=1,C5=""),"zadajte výmeru ornej pôdy","")</f>
        <v/>
      </c>
      <c r="C34" s="281"/>
      <c r="D34" s="281"/>
      <c r="E34" s="281"/>
      <c r="F34" s="281"/>
      <c r="G34" s="281"/>
    </row>
    <row r="35" spans="2:7" s="181" customFormat="1" ht="14.1" customHeight="1" x14ac:dyDescent="0.2">
      <c r="B35" s="281" t="str">
        <f>IF(skryt!H1=2,IF(OR(VDJ_prepočet!C7="",VDJ_prepočet!C8="",VDJ_prepočet!C9="",VDJ_prepočet!C11="",VDJ_prepočet!C12="",VDJ_prepočet!C14="",VDJ_prepočet!C15="",VDJ_prepočet!C17="",VDJ_prepočet!C18="",VDJ_prepočet!C19=""),"nie je vyplnená tabuľka VDJ",""),"")</f>
        <v/>
      </c>
      <c r="C35" s="281"/>
      <c r="D35" s="281"/>
      <c r="E35" s="281"/>
      <c r="F35" s="281"/>
      <c r="G35" s="281"/>
    </row>
    <row r="36" spans="2:7" s="181" customFormat="1" ht="14.1" customHeight="1" x14ac:dyDescent="0.2">
      <c r="B36" s="281" t="str">
        <f>IF(C5="","zadajte výšku oprávnených výdavkov","")</f>
        <v>zadajte výšku oprávnených výdavkov</v>
      </c>
      <c r="C36" s="281"/>
      <c r="D36" s="281"/>
      <c r="E36" s="281"/>
      <c r="F36" s="281"/>
      <c r="G36" s="281"/>
    </row>
    <row r="37" spans="2:7" s="181" customFormat="1" ht="14.1" customHeight="1" x14ac:dyDescent="0.2">
      <c r="B37" s="281" t="str">
        <f>IF(skryt!G1="","označte možnosť v bodovacom kritériu 3","")</f>
        <v>označte možnosť v bodovacom kritériu 3</v>
      </c>
      <c r="C37" s="281"/>
      <c r="D37" s="281"/>
      <c r="E37" s="281"/>
      <c r="F37" s="281"/>
      <c r="G37" s="281"/>
    </row>
    <row r="38" spans="2:7" s="181" customFormat="1" ht="14.1" customHeight="1" x14ac:dyDescent="0.2">
      <c r="B38" s="281" t="str">
        <f>IF(OR(H25="",H26="",H27="",H28=""),"vyplňte bodovacie kritérium 5","")</f>
        <v>vyplňte bodovacie kritérium 5</v>
      </c>
      <c r="C38" s="281"/>
      <c r="D38" s="281"/>
      <c r="E38" s="281"/>
      <c r="F38" s="281"/>
      <c r="G38" s="281"/>
    </row>
    <row r="39" spans="2:7" x14ac:dyDescent="0.2">
      <c r="B39" s="280" t="str">
        <f>IF(C5&lt;&gt;SUM(H25:H28),"súčet deklarovaných oprávnených výdavkov v kritériu 5 &lt;&gt; ako Výška OV","")</f>
        <v/>
      </c>
      <c r="C39" s="280"/>
      <c r="D39" s="280"/>
      <c r="E39" s="280"/>
      <c r="F39" s="280"/>
      <c r="G39" s="280"/>
    </row>
  </sheetData>
  <sheetProtection password="CD91" sheet="1" objects="1" scenarios="1"/>
  <mergeCells count="50">
    <mergeCell ref="A24:A28"/>
    <mergeCell ref="A20:A23"/>
    <mergeCell ref="B25:E25"/>
    <mergeCell ref="A9:A11"/>
    <mergeCell ref="A12:A16"/>
    <mergeCell ref="B17:E17"/>
    <mergeCell ref="B12:E12"/>
    <mergeCell ref="B13:E13"/>
    <mergeCell ref="G12:G16"/>
    <mergeCell ref="G17:G19"/>
    <mergeCell ref="A17:A19"/>
    <mergeCell ref="B15:E15"/>
    <mergeCell ref="B16:E16"/>
    <mergeCell ref="B14:E14"/>
    <mergeCell ref="B19:E19"/>
    <mergeCell ref="B39:G39"/>
    <mergeCell ref="B32:G32"/>
    <mergeCell ref="B34:G34"/>
    <mergeCell ref="B35:G35"/>
    <mergeCell ref="B36:G36"/>
    <mergeCell ref="B37:G37"/>
    <mergeCell ref="B38:G38"/>
    <mergeCell ref="B33:G33"/>
    <mergeCell ref="C3:I3"/>
    <mergeCell ref="C4:I4"/>
    <mergeCell ref="C5:I5"/>
    <mergeCell ref="C6:I6"/>
    <mergeCell ref="H10:H11"/>
    <mergeCell ref="I9:I11"/>
    <mergeCell ref="B8:E8"/>
    <mergeCell ref="B9:E9"/>
    <mergeCell ref="G9:G11"/>
    <mergeCell ref="B10:E10"/>
    <mergeCell ref="B11:E11"/>
    <mergeCell ref="A29:G29"/>
    <mergeCell ref="I12:I16"/>
    <mergeCell ref="I20:I23"/>
    <mergeCell ref="I17:I19"/>
    <mergeCell ref="H20:H23"/>
    <mergeCell ref="I24:I28"/>
    <mergeCell ref="B18:E18"/>
    <mergeCell ref="G24:G28"/>
    <mergeCell ref="B20:E20"/>
    <mergeCell ref="B21:E21"/>
    <mergeCell ref="B22:E22"/>
    <mergeCell ref="B23:E23"/>
    <mergeCell ref="B24:E24"/>
    <mergeCell ref="B26:E26"/>
    <mergeCell ref="B27:E27"/>
    <mergeCell ref="B28:E28"/>
  </mergeCells>
  <conditionalFormatting sqref="B39">
    <cfRule type="cellIs" dxfId="7" priority="11" operator="equal">
      <formula>"súčet deklarovaných oprávnených výdavkov v kritériu 5 &lt;&gt; ako Výška OV"</formula>
    </cfRule>
  </conditionalFormatting>
  <conditionalFormatting sqref="B32">
    <cfRule type="cellIs" dxfId="6" priority="10" operator="equal">
      <formula>"nie je vyplnená tabuľka nezamestanosť"</formula>
    </cfRule>
  </conditionalFormatting>
  <conditionalFormatting sqref="B34">
    <cfRule type="cellIs" dxfId="5" priority="9" operator="equal">
      <formula>"zadajte výmeru ornej pôdy"</formula>
    </cfRule>
  </conditionalFormatting>
  <conditionalFormatting sqref="B35">
    <cfRule type="cellIs" dxfId="4" priority="8" operator="equal">
      <formula>"nie je vyplnená tabuľka VDJ"</formula>
    </cfRule>
  </conditionalFormatting>
  <conditionalFormatting sqref="B36">
    <cfRule type="cellIs" dxfId="3" priority="7" operator="equal">
      <formula>"zadajte výšku oprávnených výdavkov"</formula>
    </cfRule>
  </conditionalFormatting>
  <conditionalFormatting sqref="B37">
    <cfRule type="cellIs" dxfId="2" priority="5" operator="equal">
      <formula>"označte možnosť v bodovacom kritériu 3"</formula>
    </cfRule>
  </conditionalFormatting>
  <conditionalFormatting sqref="B38">
    <cfRule type="cellIs" dxfId="1" priority="2" operator="equal">
      <formula>"vyplňte bodovacie kritérium 5"</formula>
    </cfRule>
  </conditionalFormatting>
  <conditionalFormatting sqref="B33">
    <cfRule type="cellIs" dxfId="0" priority="1" operator="equal">
      <formula>"označte možnosť v bodovacom kritériu 2"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roup Box 4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7</xdr:col>
                    <xdr:colOff>381000</xdr:colOff>
                    <xdr:row>16</xdr:row>
                    <xdr:rowOff>114300</xdr:rowOff>
                  </from>
                  <to>
                    <xdr:col>7</xdr:col>
                    <xdr:colOff>1009650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7</xdr:col>
                    <xdr:colOff>381000</xdr:colOff>
                    <xdr:row>17</xdr:row>
                    <xdr:rowOff>28575</xdr:rowOff>
                  </from>
                  <to>
                    <xdr:col>7</xdr:col>
                    <xdr:colOff>1000125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7</xdr:col>
                    <xdr:colOff>381000</xdr:colOff>
                    <xdr:row>18</xdr:row>
                    <xdr:rowOff>47625</xdr:rowOff>
                  </from>
                  <to>
                    <xdr:col>7</xdr:col>
                    <xdr:colOff>952500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7</xdr:col>
                    <xdr:colOff>238125</xdr:colOff>
                    <xdr:row>12</xdr:row>
                    <xdr:rowOff>57150</xdr:rowOff>
                  </from>
                  <to>
                    <xdr:col>7</xdr:col>
                    <xdr:colOff>1133475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76200</xdr:rowOff>
                  </from>
                  <to>
                    <xdr:col>7</xdr:col>
                    <xdr:colOff>1123950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104775</xdr:rowOff>
                  </from>
                  <to>
                    <xdr:col>7</xdr:col>
                    <xdr:colOff>1123950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C1:K80"/>
  <sheetViews>
    <sheetView workbookViewId="0">
      <selection activeCell="C1" sqref="C1:D80"/>
    </sheetView>
  </sheetViews>
  <sheetFormatPr defaultRowHeight="12" x14ac:dyDescent="0.2"/>
  <cols>
    <col min="1" max="2" width="9.140625" style="125"/>
    <col min="3" max="3" width="23.42578125" style="125" bestFit="1" customWidth="1"/>
    <col min="4" max="4" width="16.5703125" style="125" bestFit="1" customWidth="1"/>
    <col min="5" max="10" width="9.140625" style="125"/>
    <col min="11" max="11" width="10.85546875" style="125" bestFit="1" customWidth="1"/>
    <col min="12" max="16384" width="9.140625" style="125"/>
  </cols>
  <sheetData>
    <row r="1" spans="3:11" x14ac:dyDescent="0.2">
      <c r="C1" s="185" t="s">
        <v>84</v>
      </c>
      <c r="D1" s="185" t="s">
        <v>85</v>
      </c>
      <c r="F1" s="182">
        <v>0</v>
      </c>
      <c r="G1" s="183" t="str">
        <f>IF(F1=1,2,IF(F1=2,3,IF(F1=3,4,"")))</f>
        <v/>
      </c>
      <c r="H1" s="184">
        <v>0</v>
      </c>
      <c r="I1" s="183" t="str">
        <f>IF(H1=1,IF(H7&lt;200,4,IF(AND(H7&gt;=200,H7&lt;=700),10,IF(AND(H7&gt;700,H7&lt;=1000),12,IF(H7&gt;1000,14,)))),"")</f>
        <v/>
      </c>
      <c r="J1" s="183" t="s">
        <v>202</v>
      </c>
      <c r="K1" s="183"/>
    </row>
    <row r="2" spans="3:11" x14ac:dyDescent="0.2">
      <c r="C2" s="186" t="s">
        <v>95</v>
      </c>
      <c r="D2" s="187">
        <v>4.99</v>
      </c>
      <c r="F2" s="183"/>
      <c r="G2" s="183"/>
      <c r="H2" s="183"/>
      <c r="I2" s="183" t="str">
        <f>IF(H1=2,IF(H4&lt;150,4,IF(AND(H4&gt;=150,H4&lt;300),10,IF(AND(H4&gt;=300,H4&lt;500),12,IF(H4&gt;=500,14)))),"")</f>
        <v/>
      </c>
      <c r="J2" s="183" t="str">
        <f>IF(SUM(I1:I3)=0,"",SUM(I1:I3))</f>
        <v/>
      </c>
      <c r="K2" s="183"/>
    </row>
    <row r="3" spans="3:11" x14ac:dyDescent="0.2">
      <c r="C3" s="186" t="s">
        <v>96</v>
      </c>
      <c r="D3" s="187">
        <v>6.67</v>
      </c>
      <c r="F3" s="183"/>
      <c r="G3" s="183"/>
      <c r="H3" s="183" t="s">
        <v>200</v>
      </c>
      <c r="I3" s="183" t="str">
        <f>IF(H1=3,10,"")</f>
        <v/>
      </c>
      <c r="J3" s="183"/>
      <c r="K3" s="183"/>
    </row>
    <row r="4" spans="3:11" x14ac:dyDescent="0.2">
      <c r="C4" s="186" t="s">
        <v>97</v>
      </c>
      <c r="D4" s="187">
        <v>5.87</v>
      </c>
      <c r="F4" s="183"/>
      <c r="G4" s="183"/>
      <c r="H4" s="183">
        <f>TRANSPOSE(VDJ_prepočet!E20)</f>
        <v>0</v>
      </c>
      <c r="I4" s="183"/>
      <c r="J4" s="183"/>
      <c r="K4" s="183"/>
    </row>
    <row r="5" spans="3:11" x14ac:dyDescent="0.2">
      <c r="C5" s="186" t="s">
        <v>98</v>
      </c>
      <c r="D5" s="187">
        <v>5.49</v>
      </c>
      <c r="F5" s="183"/>
      <c r="G5" s="183"/>
      <c r="H5" s="183"/>
      <c r="I5" s="183"/>
      <c r="J5" s="183"/>
      <c r="K5" s="183"/>
    </row>
    <row r="6" spans="3:11" x14ac:dyDescent="0.2">
      <c r="C6" s="186" t="s">
        <v>99</v>
      </c>
      <c r="D6" s="187">
        <v>5.3</v>
      </c>
      <c r="F6" s="183"/>
      <c r="G6" s="183"/>
      <c r="H6" s="183" t="s">
        <v>201</v>
      </c>
      <c r="I6" s="183"/>
      <c r="J6" s="183"/>
      <c r="K6" s="183"/>
    </row>
    <row r="7" spans="3:11" x14ac:dyDescent="0.2">
      <c r="C7" s="186" t="s">
        <v>100</v>
      </c>
      <c r="D7" s="187">
        <v>7.43</v>
      </c>
      <c r="F7" s="183"/>
      <c r="G7" s="183"/>
      <c r="H7" s="183">
        <f>TRANSPOSE('Bodovacie kritéria'!$C$6)</f>
        <v>0</v>
      </c>
      <c r="I7" s="183"/>
      <c r="J7" s="183"/>
      <c r="K7" s="183"/>
    </row>
    <row r="8" spans="3:11" x14ac:dyDescent="0.2">
      <c r="C8" s="186" t="s">
        <v>101</v>
      </c>
      <c r="D8" s="187">
        <v>7.41</v>
      </c>
      <c r="F8" s="183"/>
      <c r="G8" s="183"/>
      <c r="H8" s="183"/>
      <c r="I8" s="183"/>
      <c r="J8" s="183"/>
      <c r="K8" s="183" t="b">
        <f>IF(H1=1,IF(H7&lt;200,4,IF(AND(H7&gt;=200,H7&lt;=700),10,IF(AND(H7&gt;700,H7&lt;=1000),12,IF(H7&gt;1000,14,)))),IF(H1=2,IF(H4&lt;150,4,IF(AND(H4&gt;=150,H4&lt;300),10,IF(AND(H4&gt;=300,H4&lt;500),12,IF(H4&gt;=500,14)))),IF(H1=3,10)))</f>
        <v>0</v>
      </c>
    </row>
    <row r="9" spans="3:11" x14ac:dyDescent="0.2">
      <c r="C9" s="186" t="s">
        <v>102</v>
      </c>
      <c r="D9" s="187">
        <v>6.22</v>
      </c>
      <c r="F9" s="183"/>
      <c r="G9" s="183"/>
      <c r="H9" s="183"/>
      <c r="I9" s="183"/>
      <c r="J9" s="183"/>
      <c r="K9" s="183"/>
    </row>
    <row r="10" spans="3:11" x14ac:dyDescent="0.2">
      <c r="C10" s="186" t="s">
        <v>103</v>
      </c>
      <c r="D10" s="187">
        <v>10.34</v>
      </c>
      <c r="F10" s="183"/>
      <c r="G10" s="183"/>
      <c r="H10" s="183"/>
      <c r="I10" s="183"/>
      <c r="J10" s="183"/>
      <c r="K10" s="183"/>
    </row>
    <row r="11" spans="3:11" x14ac:dyDescent="0.2">
      <c r="C11" s="186" t="s">
        <v>104</v>
      </c>
      <c r="D11" s="187">
        <v>5.43</v>
      </c>
      <c r="F11" s="183"/>
      <c r="G11" s="183"/>
      <c r="H11" s="183"/>
      <c r="I11" s="183"/>
      <c r="J11" s="183"/>
      <c r="K11" s="183"/>
    </row>
    <row r="12" spans="3:11" x14ac:dyDescent="0.2">
      <c r="C12" s="186" t="s">
        <v>105</v>
      </c>
      <c r="D12" s="187">
        <v>7.87</v>
      </c>
    </row>
    <row r="13" spans="3:11" x14ac:dyDescent="0.2">
      <c r="C13" s="186" t="s">
        <v>106</v>
      </c>
      <c r="D13" s="187">
        <v>7.51</v>
      </c>
    </row>
    <row r="14" spans="3:11" x14ac:dyDescent="0.2">
      <c r="C14" s="186" t="s">
        <v>107</v>
      </c>
      <c r="D14" s="187">
        <v>11.25</v>
      </c>
    </row>
    <row r="15" spans="3:11" x14ac:dyDescent="0.2">
      <c r="C15" s="186" t="s">
        <v>108</v>
      </c>
      <c r="D15" s="187">
        <v>8.27</v>
      </c>
    </row>
    <row r="16" spans="3:11" x14ac:dyDescent="0.2">
      <c r="C16" s="186" t="s">
        <v>109</v>
      </c>
      <c r="D16" s="187">
        <v>6.44</v>
      </c>
    </row>
    <row r="17" spans="3:4" x14ac:dyDescent="0.2">
      <c r="C17" s="186" t="s">
        <v>110</v>
      </c>
      <c r="D17" s="187">
        <v>10.24</v>
      </c>
    </row>
    <row r="18" spans="3:4" x14ac:dyDescent="0.2">
      <c r="C18" s="186" t="s">
        <v>111</v>
      </c>
      <c r="D18" s="187">
        <v>7.92</v>
      </c>
    </row>
    <row r="19" spans="3:4" x14ac:dyDescent="0.2">
      <c r="C19" s="186" t="s">
        <v>112</v>
      </c>
      <c r="D19" s="187">
        <v>7.74</v>
      </c>
    </row>
    <row r="20" spans="3:4" x14ac:dyDescent="0.2">
      <c r="C20" s="186" t="s">
        <v>113</v>
      </c>
      <c r="D20" s="187">
        <v>7.69</v>
      </c>
    </row>
    <row r="21" spans="3:4" x14ac:dyDescent="0.2">
      <c r="C21" s="186" t="s">
        <v>114</v>
      </c>
      <c r="D21" s="187">
        <v>11.39</v>
      </c>
    </row>
    <row r="22" spans="3:4" x14ac:dyDescent="0.2">
      <c r="C22" s="186" t="s">
        <v>115</v>
      </c>
      <c r="D22" s="187">
        <v>10.53</v>
      </c>
    </row>
    <row r="23" spans="3:4" x14ac:dyDescent="0.2">
      <c r="C23" s="186" t="s">
        <v>116</v>
      </c>
      <c r="D23" s="187">
        <v>12.47</v>
      </c>
    </row>
    <row r="24" spans="3:4" x14ac:dyDescent="0.2">
      <c r="C24" s="186" t="s">
        <v>117</v>
      </c>
      <c r="D24" s="187">
        <v>7.15</v>
      </c>
    </row>
    <row r="25" spans="3:4" x14ac:dyDescent="0.2">
      <c r="C25" s="186" t="s">
        <v>118</v>
      </c>
      <c r="D25" s="187">
        <v>7.82</v>
      </c>
    </row>
    <row r="26" spans="3:4" x14ac:dyDescent="0.2">
      <c r="C26" s="186" t="s">
        <v>119</v>
      </c>
      <c r="D26" s="187">
        <v>15.48</v>
      </c>
    </row>
    <row r="27" spans="3:4" x14ac:dyDescent="0.2">
      <c r="C27" s="186" t="s">
        <v>120</v>
      </c>
      <c r="D27" s="187">
        <v>12.91</v>
      </c>
    </row>
    <row r="28" spans="3:4" x14ac:dyDescent="0.2">
      <c r="C28" s="186" t="s">
        <v>121</v>
      </c>
      <c r="D28" s="187">
        <v>8.64</v>
      </c>
    </row>
    <row r="29" spans="3:4" x14ac:dyDescent="0.2">
      <c r="C29" s="186" t="s">
        <v>122</v>
      </c>
      <c r="D29" s="187">
        <v>10.85</v>
      </c>
    </row>
    <row r="30" spans="3:4" x14ac:dyDescent="0.2">
      <c r="C30" s="186" t="s">
        <v>123</v>
      </c>
      <c r="D30" s="187">
        <v>8.5299999999999994</v>
      </c>
    </row>
    <row r="31" spans="3:4" x14ac:dyDescent="0.2">
      <c r="C31" s="186" t="s">
        <v>124</v>
      </c>
      <c r="D31" s="187">
        <v>11.08</v>
      </c>
    </row>
    <row r="32" spans="3:4" x14ac:dyDescent="0.2">
      <c r="C32" s="186" t="s">
        <v>125</v>
      </c>
      <c r="D32" s="187">
        <v>10.41</v>
      </c>
    </row>
    <row r="33" spans="3:4" x14ac:dyDescent="0.2">
      <c r="C33" s="186" t="s">
        <v>126</v>
      </c>
      <c r="D33" s="187">
        <v>14.3</v>
      </c>
    </row>
    <row r="34" spans="3:4" x14ac:dyDescent="0.2">
      <c r="C34" s="186" t="s">
        <v>127</v>
      </c>
      <c r="D34" s="187">
        <v>12.37</v>
      </c>
    </row>
    <row r="35" spans="3:4" x14ac:dyDescent="0.2">
      <c r="C35" s="186" t="s">
        <v>128</v>
      </c>
      <c r="D35" s="187">
        <v>12.65</v>
      </c>
    </row>
    <row r="36" spans="3:4" x14ac:dyDescent="0.2">
      <c r="C36" s="186" t="s">
        <v>129</v>
      </c>
      <c r="D36" s="187">
        <v>12.28</v>
      </c>
    </row>
    <row r="37" spans="3:4" x14ac:dyDescent="0.2">
      <c r="C37" s="186" t="s">
        <v>130</v>
      </c>
      <c r="D37" s="187">
        <v>12.04</v>
      </c>
    </row>
    <row r="38" spans="3:4" x14ac:dyDescent="0.2">
      <c r="C38" s="186" t="s">
        <v>131</v>
      </c>
      <c r="D38" s="187">
        <v>8.34</v>
      </c>
    </row>
    <row r="39" spans="3:4" x14ac:dyDescent="0.2">
      <c r="C39" s="186" t="s">
        <v>132</v>
      </c>
      <c r="D39" s="187">
        <v>12.53</v>
      </c>
    </row>
    <row r="40" spans="3:4" x14ac:dyDescent="0.2">
      <c r="C40" s="186" t="s">
        <v>133</v>
      </c>
      <c r="D40" s="187">
        <v>11.87</v>
      </c>
    </row>
    <row r="41" spans="3:4" x14ac:dyDescent="0.2">
      <c r="C41" s="186" t="s">
        <v>134</v>
      </c>
      <c r="D41" s="187">
        <v>12.6</v>
      </c>
    </row>
    <row r="42" spans="3:4" x14ac:dyDescent="0.2">
      <c r="C42" s="186" t="s">
        <v>135</v>
      </c>
      <c r="D42" s="187">
        <v>11.18</v>
      </c>
    </row>
    <row r="43" spans="3:4" x14ac:dyDescent="0.2">
      <c r="C43" s="186" t="s">
        <v>136</v>
      </c>
      <c r="D43" s="187">
        <v>8.5399999999999991</v>
      </c>
    </row>
    <row r="44" spans="3:4" x14ac:dyDescent="0.2">
      <c r="C44" s="186" t="s">
        <v>137</v>
      </c>
      <c r="D44" s="187">
        <v>8.9</v>
      </c>
    </row>
    <row r="45" spans="3:4" x14ac:dyDescent="0.2">
      <c r="C45" s="186" t="s">
        <v>138</v>
      </c>
      <c r="D45" s="187">
        <v>17.510000000000002</v>
      </c>
    </row>
    <row r="46" spans="3:4" x14ac:dyDescent="0.2">
      <c r="C46" s="186" t="s">
        <v>139</v>
      </c>
      <c r="D46" s="187">
        <v>13.41</v>
      </c>
    </row>
    <row r="47" spans="3:4" x14ac:dyDescent="0.2">
      <c r="C47" s="186" t="s">
        <v>140</v>
      </c>
      <c r="D47" s="187">
        <v>14.57</v>
      </c>
    </row>
    <row r="48" spans="3:4" x14ac:dyDescent="0.2">
      <c r="C48" s="186" t="s">
        <v>141</v>
      </c>
      <c r="D48" s="187">
        <v>16.95</v>
      </c>
    </row>
    <row r="49" spans="3:4" x14ac:dyDescent="0.2">
      <c r="C49" s="186" t="s">
        <v>142</v>
      </c>
      <c r="D49" s="187">
        <v>20.079999999999998</v>
      </c>
    </row>
    <row r="50" spans="3:4" x14ac:dyDescent="0.2">
      <c r="C50" s="186" t="s">
        <v>143</v>
      </c>
      <c r="D50" s="187">
        <v>23.57</v>
      </c>
    </row>
    <row r="51" spans="3:4" x14ac:dyDescent="0.2">
      <c r="C51" s="186" t="s">
        <v>144</v>
      </c>
      <c r="D51" s="187">
        <v>26.82</v>
      </c>
    </row>
    <row r="52" spans="3:4" x14ac:dyDescent="0.2">
      <c r="C52" s="186" t="s">
        <v>145</v>
      </c>
      <c r="D52" s="187">
        <v>29.84</v>
      </c>
    </row>
    <row r="53" spans="3:4" x14ac:dyDescent="0.2">
      <c r="C53" s="186" t="s">
        <v>146</v>
      </c>
      <c r="D53" s="187">
        <v>22.17</v>
      </c>
    </row>
    <row r="54" spans="3:4" x14ac:dyDescent="0.2">
      <c r="C54" s="186" t="s">
        <v>147</v>
      </c>
      <c r="D54" s="187">
        <v>10.55</v>
      </c>
    </row>
    <row r="55" spans="3:4" x14ac:dyDescent="0.2">
      <c r="C55" s="186" t="s">
        <v>148</v>
      </c>
      <c r="D55" s="187">
        <v>16.46</v>
      </c>
    </row>
    <row r="56" spans="3:4" x14ac:dyDescent="0.2">
      <c r="C56" s="186" t="s">
        <v>149</v>
      </c>
      <c r="D56" s="187">
        <v>13.34</v>
      </c>
    </row>
    <row r="57" spans="3:4" x14ac:dyDescent="0.2">
      <c r="C57" s="186" t="s">
        <v>150</v>
      </c>
      <c r="D57" s="187">
        <v>19.600000000000001</v>
      </c>
    </row>
    <row r="58" spans="3:4" x14ac:dyDescent="0.2">
      <c r="C58" s="186" t="s">
        <v>151</v>
      </c>
      <c r="D58" s="187">
        <v>16.489999999999998</v>
      </c>
    </row>
    <row r="59" spans="3:4" x14ac:dyDescent="0.2">
      <c r="C59" s="186" t="s">
        <v>152</v>
      </c>
      <c r="D59" s="187">
        <v>25.59</v>
      </c>
    </row>
    <row r="60" spans="3:4" x14ac:dyDescent="0.2">
      <c r="C60" s="186" t="s">
        <v>153</v>
      </c>
      <c r="D60" s="187">
        <v>16.440000000000001</v>
      </c>
    </row>
    <row r="61" spans="3:4" x14ac:dyDescent="0.2">
      <c r="C61" s="186" t="s">
        <v>154</v>
      </c>
      <c r="D61" s="187">
        <v>19.95</v>
      </c>
    </row>
    <row r="62" spans="3:4" x14ac:dyDescent="0.2">
      <c r="C62" s="186" t="s">
        <v>155</v>
      </c>
      <c r="D62" s="187">
        <v>11.01</v>
      </c>
    </row>
    <row r="63" spans="3:4" x14ac:dyDescent="0.2">
      <c r="C63" s="186" t="s">
        <v>156</v>
      </c>
      <c r="D63" s="187">
        <v>14.84</v>
      </c>
    </row>
    <row r="64" spans="3:4" x14ac:dyDescent="0.2">
      <c r="C64" s="186" t="s">
        <v>157</v>
      </c>
      <c r="D64" s="187">
        <v>21.86</v>
      </c>
    </row>
    <row r="65" spans="3:4" x14ac:dyDescent="0.2">
      <c r="C65" s="186" t="s">
        <v>158</v>
      </c>
      <c r="D65" s="187">
        <v>19.059999999999999</v>
      </c>
    </row>
    <row r="66" spans="3:4" x14ac:dyDescent="0.2">
      <c r="C66" s="186" t="s">
        <v>159</v>
      </c>
      <c r="D66" s="187">
        <v>13.1</v>
      </c>
    </row>
    <row r="67" spans="3:4" x14ac:dyDescent="0.2">
      <c r="C67" s="186" t="s">
        <v>160</v>
      </c>
      <c r="D67" s="187">
        <v>17.399999999999999</v>
      </c>
    </row>
    <row r="68" spans="3:4" x14ac:dyDescent="0.2">
      <c r="C68" s="186" t="s">
        <v>161</v>
      </c>
      <c r="D68" s="187">
        <v>20.05</v>
      </c>
    </row>
    <row r="69" spans="3:4" x14ac:dyDescent="0.2">
      <c r="C69" s="186" t="s">
        <v>162</v>
      </c>
      <c r="D69" s="187">
        <v>21.25</v>
      </c>
    </row>
    <row r="70" spans="3:4" x14ac:dyDescent="0.2">
      <c r="C70" s="186" t="s">
        <v>163</v>
      </c>
      <c r="D70" s="187">
        <v>17.91</v>
      </c>
    </row>
    <row r="71" spans="3:4" x14ac:dyDescent="0.2">
      <c r="C71" s="186" t="s">
        <v>164</v>
      </c>
      <c r="D71" s="187">
        <v>9.81</v>
      </c>
    </row>
    <row r="72" spans="3:4" x14ac:dyDescent="0.2">
      <c r="C72" s="186" t="s">
        <v>165</v>
      </c>
      <c r="D72" s="187">
        <v>9.39</v>
      </c>
    </row>
    <row r="73" spans="3:4" x14ac:dyDescent="0.2">
      <c r="C73" s="186" t="s">
        <v>166</v>
      </c>
      <c r="D73" s="187">
        <v>8.56</v>
      </c>
    </row>
    <row r="74" spans="3:4" x14ac:dyDescent="0.2">
      <c r="C74" s="186" t="s">
        <v>167</v>
      </c>
      <c r="D74" s="187">
        <v>9.3699999999999992</v>
      </c>
    </row>
    <row r="75" spans="3:4" x14ac:dyDescent="0.2">
      <c r="C75" s="186" t="s">
        <v>168</v>
      </c>
      <c r="D75" s="187">
        <v>19.2</v>
      </c>
    </row>
    <row r="76" spans="3:4" x14ac:dyDescent="0.2">
      <c r="C76" s="186" t="s">
        <v>169</v>
      </c>
      <c r="D76" s="187">
        <v>16.78</v>
      </c>
    </row>
    <row r="77" spans="3:4" x14ac:dyDescent="0.2">
      <c r="C77" s="186" t="s">
        <v>170</v>
      </c>
      <c r="D77" s="187">
        <v>24.27</v>
      </c>
    </row>
    <row r="78" spans="3:4" x14ac:dyDescent="0.2">
      <c r="C78" s="186" t="s">
        <v>171</v>
      </c>
      <c r="D78" s="187">
        <v>20.91</v>
      </c>
    </row>
    <row r="79" spans="3:4" x14ac:dyDescent="0.2">
      <c r="C79" s="186" t="s">
        <v>172</v>
      </c>
      <c r="D79" s="187">
        <v>15.12</v>
      </c>
    </row>
    <row r="80" spans="3:4" x14ac:dyDescent="0.2">
      <c r="C80" s="186" t="s">
        <v>173</v>
      </c>
      <c r="D80" s="187">
        <v>20.010000000000002</v>
      </c>
    </row>
  </sheetData>
  <sheetProtection password="CD91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3</vt:i4>
      </vt:variant>
    </vt:vector>
  </HeadingPairs>
  <TitlesOfParts>
    <vt:vector size="10" baseType="lpstr">
      <vt:lpstr>Opr.výd.2015</vt:lpstr>
      <vt:lpstr>Intenzita pomoci</vt:lpstr>
      <vt:lpstr>Harmonogram</vt:lpstr>
      <vt:lpstr>VDJ_prepočet</vt:lpstr>
      <vt:lpstr>Nezamestnanost</vt:lpstr>
      <vt:lpstr>Bodovacie kritéria</vt:lpstr>
      <vt:lpstr>skryt</vt:lpstr>
      <vt:lpstr>Opr.výd.2015!Názvy_tlače</vt:lpstr>
      <vt:lpstr>Harmonogram!Oblasť_tlače</vt:lpstr>
      <vt:lpstr>Opr.výd.2015!Oblasť_tlače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Pekárová Marta</cp:lastModifiedBy>
  <cp:lastPrinted>2015-04-20T10:40:01Z</cp:lastPrinted>
  <dcterms:created xsi:type="dcterms:W3CDTF">2006-02-21T20:19:48Z</dcterms:created>
  <dcterms:modified xsi:type="dcterms:W3CDTF">2015-04-22T12:00:15Z</dcterms:modified>
</cp:coreProperties>
</file>